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C:\Rayful2_docs\gr.seok\SAVE\20250612180856281\"/>
    </mc:Choice>
  </mc:AlternateContent>
  <xr:revisionPtr revIDLastSave="0" documentId="8_{88EF661D-87CB-4850-9AC4-8DA964294918}"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X9" i="5"/>
  <c r="V10" i="5"/>
  <c r="V11" i="5"/>
  <c r="V12" i="5"/>
  <c r="X12" i="5"/>
  <c r="V13" i="5"/>
  <c r="V14" i="5"/>
  <c r="V15" i="5"/>
  <c r="X15" i="5"/>
  <c r="V16" i="5"/>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c r="B55" i="6"/>
  <c r="G55" i="6"/>
  <c r="B54" i="6"/>
  <c r="G54" i="6" s="1"/>
  <c r="B17" i="6"/>
  <c r="B16" i="6"/>
  <c r="B15" i="6"/>
  <c r="B14" i="6"/>
  <c r="G14" i="6"/>
  <c r="H14" i="6" s="1"/>
  <c r="H13" i="6"/>
  <c r="B12" i="6"/>
  <c r="G12" i="6" s="1"/>
  <c r="H12" i="6" s="1"/>
  <c r="D12" i="6" s="1"/>
  <c r="B11" i="6"/>
  <c r="G11" i="6" s="1"/>
  <c r="H11" i="6" s="1"/>
  <c r="D11" i="6" s="1"/>
  <c r="B8" i="6"/>
  <c r="G8" i="6" s="1"/>
  <c r="H8" i="6" s="1"/>
  <c r="D8" i="6" s="1"/>
  <c r="B7" i="6"/>
  <c r="G7" i="6" s="1"/>
  <c r="H7" i="6" s="1"/>
  <c r="D7" i="6" s="1"/>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s="1"/>
  <c r="F2442" i="5"/>
  <c r="J2442" i="5"/>
  <c r="I2442" i="5"/>
  <c r="H2442" i="5"/>
  <c r="AB2460" i="5"/>
  <c r="F2497" i="5"/>
  <c r="R2497" i="5"/>
  <c r="J2497" i="5"/>
  <c r="I2497" i="5"/>
  <c r="H2497" i="5"/>
  <c r="S2501" i="5"/>
  <c r="F64" i="6"/>
  <c r="G5" i="6"/>
  <c r="H5" i="6" s="1"/>
  <c r="D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B20" i="6"/>
  <c r="B50" i="6" s="1"/>
  <c r="G5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s="1"/>
  <c r="G16" i="6"/>
  <c r="H16" i="6"/>
  <c r="B19" i="6"/>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C16" i="6" s="1"/>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H46" i="6" s="1"/>
  <c r="D46" i="6" s="1"/>
  <c r="B52" i="6"/>
  <c r="G52" i="6"/>
  <c r="B37" i="6"/>
  <c r="G37" i="6"/>
  <c r="B42" i="6"/>
  <c r="G42" i="6" s="1"/>
  <c r="B40" i="6"/>
  <c r="G40" i="6"/>
  <c r="B35" i="6"/>
  <c r="G35" i="6"/>
  <c r="X6" i="5"/>
  <c r="B39" i="6"/>
  <c r="G39" i="6"/>
  <c r="H39" i="6" s="1"/>
  <c r="D39" i="6" s="1"/>
  <c r="F24" i="6"/>
  <c r="B44" i="6"/>
  <c r="G44" i="6"/>
  <c r="B49" i="6"/>
  <c r="G49" i="6" s="1"/>
  <c r="B34" i="6"/>
  <c r="G34" i="6"/>
  <c r="B29" i="6"/>
  <c r="G29" i="6"/>
  <c r="B24" i="6"/>
  <c r="G24" i="6" s="1"/>
  <c r="H24" i="6" s="1"/>
  <c r="D24" i="6" s="1"/>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K67" i="6" s="1"/>
  <c r="B36" i="6"/>
  <c r="G36"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B2" i="6" s="1"/>
  <c r="F49" i="6"/>
  <c r="F29" i="6"/>
  <c r="H29" i="6" s="1"/>
  <c r="D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G67" i="6" s="1"/>
  <c r="AB10" i="5"/>
  <c r="AB14" i="5"/>
  <c r="AB16" i="5"/>
  <c r="AB8" i="5"/>
  <c r="AB13" i="5"/>
  <c r="AB15" i="5"/>
  <c r="AB11" i="5"/>
  <c r="AB7" i="5"/>
  <c r="G68" i="6" s="1"/>
  <c r="H34" i="6"/>
  <c r="D19" i="6"/>
  <c r="C2"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R16" i="5"/>
  <c r="R10" i="5"/>
  <c r="R13" i="5"/>
  <c r="R7" i="5"/>
  <c r="R12" i="5"/>
  <c r="R9" i="5"/>
  <c r="R8" i="5"/>
  <c r="R15" i="5"/>
  <c r="R11" i="5"/>
  <c r="R14" i="5"/>
  <c r="X13" i="5"/>
  <c r="X10" i="5"/>
  <c r="X14" i="5"/>
  <c r="X11" i="5"/>
  <c r="X8" i="5"/>
  <c r="X7" i="5"/>
  <c r="X16" i="5"/>
  <c r="S6" i="5"/>
  <c r="S9" i="5"/>
  <c r="S10" i="5"/>
  <c r="S12" i="5"/>
  <c r="S5" i="5"/>
  <c r="S14" i="5"/>
  <c r="S13" i="5"/>
  <c r="S8" i="5"/>
  <c r="S7" i="5"/>
  <c r="S15" i="5"/>
  <c r="S16" i="5"/>
  <c r="G64" i="6" a="1"/>
  <c r="S11" i="5"/>
  <c r="C9" i="6" l="1"/>
  <c r="C8" i="6"/>
  <c r="C7" i="6"/>
  <c r="G65" i="6"/>
  <c r="H65" i="6" s="1"/>
  <c r="D65" i="6" s="1"/>
  <c r="G66" i="6"/>
  <c r="G69" i="6" a="1"/>
  <c r="G69" i="6" s="1"/>
  <c r="H69" i="6" s="1"/>
  <c r="A17" i="6"/>
  <c r="D61" i="4"/>
  <c r="B53" i="4"/>
  <c r="A37" i="6" s="1"/>
  <c r="B65" i="4"/>
  <c r="A47" i="6" s="1"/>
  <c r="C19" i="6"/>
  <c r="A27" i="6"/>
  <c r="B69" i="4"/>
  <c r="A50" i="6" s="1"/>
  <c r="A25" i="6"/>
  <c r="F25" i="6"/>
  <c r="B45" i="6"/>
  <c r="G45" i="6" s="1"/>
  <c r="B25" i="6"/>
  <c r="G25" i="6" s="1"/>
  <c r="B59" i="4"/>
  <c r="A42" i="6" s="1"/>
  <c r="G20" i="6"/>
  <c r="H20" i="6" s="1"/>
  <c r="F42" i="6"/>
  <c r="H42" i="6" s="1"/>
  <c r="D42" i="6" s="1"/>
  <c r="F52" i="6"/>
  <c r="H52" i="6" s="1"/>
  <c r="D52" i="6" s="1"/>
  <c r="H27" i="6"/>
  <c r="D27" i="6" s="1"/>
  <c r="F47" i="6"/>
  <c r="H47" i="6" s="1"/>
  <c r="D47" i="6" s="1"/>
  <c r="F68" i="6"/>
  <c r="H68" i="6" s="1"/>
  <c r="D68" i="6" s="1"/>
  <c r="F37" i="6"/>
  <c r="H37" i="6" s="1"/>
  <c r="F32" i="6"/>
  <c r="H32" i="6" s="1"/>
  <c r="D32" i="6" s="1"/>
  <c r="F54" i="6"/>
  <c r="K68" i="6"/>
  <c r="C36" i="6"/>
  <c r="C42" i="6"/>
  <c r="F36" i="6"/>
  <c r="H36" i="6" s="1"/>
  <c r="D36" i="6" s="1"/>
  <c r="F67" i="6"/>
  <c r="H67" i="6" s="1"/>
  <c r="D67" i="6" s="1"/>
  <c r="D55" i="4"/>
  <c r="H26" i="6"/>
  <c r="D26" i="6" s="1"/>
  <c r="D67" i="4"/>
  <c r="C52" i="6"/>
  <c r="C46" i="6"/>
  <c r="C15" i="6"/>
  <c r="C32" i="6"/>
  <c r="C22" i="6"/>
  <c r="F51" i="6"/>
  <c r="H51" i="6" s="1"/>
  <c r="D51" i="6" s="1"/>
  <c r="F41" i="6"/>
  <c r="H41" i="6" s="1"/>
  <c r="D41" i="6" s="1"/>
  <c r="C17" i="6"/>
  <c r="D37" i="4"/>
  <c r="C21" i="6"/>
  <c r="D74" i="4"/>
  <c r="C31" i="6"/>
  <c r="C68" i="6"/>
  <c r="K65" i="6"/>
  <c r="D14" i="6"/>
  <c r="C14" i="6"/>
  <c r="H49" i="6"/>
  <c r="D49" i="6" s="1"/>
  <c r="B31" i="4"/>
  <c r="A18" i="6" s="1"/>
  <c r="B87" i="4"/>
  <c r="A62" i="6" s="1"/>
  <c r="B83" i="4"/>
  <c r="A59" i="6" s="1"/>
  <c r="B67" i="4"/>
  <c r="A48" i="6" s="1"/>
  <c r="B77" i="4"/>
  <c r="A55" i="6" s="1"/>
  <c r="B75" i="4"/>
  <c r="A54" i="6" s="1"/>
  <c r="B43" i="4"/>
  <c r="A28" i="6" s="1"/>
  <c r="B61" i="4"/>
  <c r="A43" i="6" s="1"/>
  <c r="B49" i="4"/>
  <c r="A33" i="6" s="1"/>
  <c r="B85" i="4"/>
  <c r="A60" i="6" s="1"/>
  <c r="B81" i="4"/>
  <c r="A58" i="6" s="1"/>
  <c r="B37" i="4"/>
  <c r="A23" i="6" s="1"/>
  <c r="B89" i="4"/>
  <c r="A63" i="6" s="1"/>
  <c r="B55" i="4"/>
  <c r="A38" i="6" s="1"/>
  <c r="B79" i="4"/>
  <c r="A57" i="6" s="1"/>
  <c r="C39" i="6"/>
  <c r="F57" i="6"/>
  <c r="H57" i="6" s="1"/>
  <c r="D57" i="6" s="1"/>
  <c r="C44" i="6"/>
  <c r="C34" i="6"/>
  <c r="C29" i="6"/>
  <c r="C24" i="6"/>
  <c r="F59" i="6"/>
  <c r="H59" i="6" s="1"/>
  <c r="D59" i="6" s="1"/>
  <c r="G55" i="4"/>
  <c r="G49" i="4"/>
  <c r="C4" i="6"/>
  <c r="C12" i="6"/>
  <c r="C11" i="6"/>
  <c r="C10" i="6"/>
  <c r="B34" i="4"/>
  <c r="A21" i="6" s="1"/>
  <c r="A14" i="6"/>
  <c r="C5" i="6"/>
  <c r="B51" i="4"/>
  <c r="A35" i="6" s="1"/>
  <c r="A24" i="6"/>
  <c r="B52" i="4"/>
  <c r="A36" i="6" s="1"/>
  <c r="B56" i="4"/>
  <c r="A39" i="6" s="1"/>
  <c r="B63" i="4"/>
  <c r="A45" i="6" s="1"/>
  <c r="B57" i="4"/>
  <c r="A40" i="6" s="1"/>
  <c r="G31" i="4"/>
  <c r="B50" i="4"/>
  <c r="A34" i="6" s="1"/>
  <c r="B68" i="4"/>
  <c r="A49" i="6" s="1"/>
  <c r="G64" i="6"/>
  <c r="C69" i="6"/>
  <c r="G61" i="4"/>
  <c r="A26" i="6"/>
  <c r="B33" i="4"/>
  <c r="A20" i="6" s="1"/>
  <c r="G67" i="4"/>
  <c r="D31" i="4"/>
  <c r="B64" i="4"/>
  <c r="A46" i="6" s="1"/>
  <c r="B70" i="4"/>
  <c r="A51" i="6" s="1"/>
  <c r="G74" i="4"/>
  <c r="G37" i="4"/>
  <c r="D49" i="4"/>
  <c r="T7" i="5"/>
  <c r="T10" i="5"/>
  <c r="T15" i="5"/>
  <c r="T8" i="5"/>
  <c r="T11" i="5"/>
  <c r="T16" i="5"/>
  <c r="T9" i="5"/>
  <c r="T6" i="5"/>
  <c r="T12" i="5"/>
  <c r="T14" i="5"/>
  <c r="T5" i="5"/>
  <c r="T13" i="5"/>
  <c r="C65" i="6" l="1"/>
  <c r="K66" i="6"/>
  <c r="D20" i="6"/>
  <c r="F45" i="6"/>
  <c r="H45" i="6" s="1"/>
  <c r="F30" i="6"/>
  <c r="H30" i="6" s="1"/>
  <c r="H25" i="6"/>
  <c r="F66" i="6"/>
  <c r="H66" i="6" s="1"/>
  <c r="F35" i="6"/>
  <c r="H35" i="6" s="1"/>
  <c r="F50" i="6"/>
  <c r="H50" i="6" s="1"/>
  <c r="F40" i="6"/>
  <c r="H40" i="6" s="1"/>
  <c r="C20" i="6"/>
  <c r="C26" i="6"/>
  <c r="D37" i="6"/>
  <c r="C37" i="6"/>
  <c r="C59" i="6"/>
  <c r="C27" i="6"/>
  <c r="C47" i="6"/>
  <c r="C51" i="6"/>
  <c r="F58" i="6"/>
  <c r="H58" i="6" s="1"/>
  <c r="H54" i="6"/>
  <c r="F62" i="6"/>
  <c r="H62" i="6" s="1"/>
  <c r="F55" i="6"/>
  <c r="F60" i="6"/>
  <c r="H60" i="6" s="1"/>
  <c r="F63" i="6"/>
  <c r="H63" i="6" s="1"/>
  <c r="C41" i="6"/>
  <c r="C67" i="6"/>
  <c r="C49" i="6"/>
  <c r="C57" i="6"/>
  <c r="H64" i="6"/>
  <c r="B64" i="6"/>
  <c r="D25" i="6" l="1"/>
  <c r="C25" i="6"/>
  <c r="D30" i="6"/>
  <c r="C30" i="6"/>
  <c r="D35" i="6"/>
  <c r="C35" i="6"/>
  <c r="D66" i="6"/>
  <c r="C66" i="6"/>
  <c r="D40" i="6"/>
  <c r="C40" i="6"/>
  <c r="D45" i="6"/>
  <c r="C45" i="6"/>
  <c r="D50" i="6"/>
  <c r="C50" i="6"/>
  <c r="C54" i="6"/>
  <c r="D54" i="6"/>
  <c r="D58" i="6"/>
  <c r="C58" i="6"/>
  <c r="D63" i="6"/>
  <c r="C63" i="6"/>
  <c r="D60" i="6"/>
  <c r="C60" i="6"/>
  <c r="D62" i="6"/>
  <c r="C62" i="6"/>
  <c r="H55" i="6"/>
  <c r="F56" i="6"/>
  <c r="H56" i="6" s="1"/>
  <c r="H70" i="6"/>
  <c r="D2" i="6" s="1"/>
  <c r="D64" i="6"/>
  <c r="C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<sst xmlns="http://schemas.openxmlformats.org/spreadsheetml/2006/main" count="22569" uniqueCount="15904">
  <si>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</si>
  <si>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</si>
  <si>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</si>
  <si>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</si>
  <si>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</si>
  <si>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</si>
  <si>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</si>
  <si>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</si>
  <si>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</si>
  <si>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</si>
  <si>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</si>
  <si>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</si>
  <si>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</si>
  <si>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</si>
  <si>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</si>
  <si>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</si>
  <si>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</si>
  <si>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</si>
  <si>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</si>
  <si>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</si>
  <si>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</si>
  <si>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</si>
  <si>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</si>
  <si>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</si>
  <si>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</si>
  <si>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</si>
  <si>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</si>
  <si>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</si>
  <si>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</si>
  <si>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</si>
  <si>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</si>
  <si>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</si>
  <si>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</si>
  <si>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</si>
  <si>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</si>
  <si>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</si>
  <si>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</si>
  <si>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</si>
  <si>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</si>
  <si>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</si>
  <si>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</si>
  <si>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</si>
  <si>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</si>
  <si>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</si>
  <si>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</si>
  <si>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</si>
  <si>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</si>
  <si>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</si>
  <si>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</si>
  <si>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</si>
  <si>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</si>
  <si>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</si>
  <si>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</si>
  <si>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</si>
  <si>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</si>
  <si>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</si>
  <si>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</si>
  <si>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</si>
  <si>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</si>
  <si>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</si>
  <si>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</si>
  <si>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</si>
  <si>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</si>
  <si>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</si>
  <si>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</si>
  <si>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</si>
  <si>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</si>
  <si>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</si>
  <si>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</si>
  <si>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</si>
  <si>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</si>
  <si>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</si>
  <si>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</si>
  <si>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</si>
  <si>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</si>
  <si>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</si>
  <si>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</si>
  <si>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</si>
  <si>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</si>
  <si>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</si>
  <si>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</si>
  <si>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</si>
  <si>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</si>
  <si>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</si>
  <si>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</si>
  <si>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</si>
  <si>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</si>
  <si>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</si>
  <si>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</si>
  <si>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</si>
  <si>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</si>
  <si>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</si>
  <si>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</si>
  <si>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</si>
  <si>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</si>
  <si>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</si>
  <si>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</si>
  <si>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</si>
  <si>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</si>
  <si>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</si>
  <si>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</si>
  <si>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</si>
  <si>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</si>
  <si>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</si>
  <si>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</si>
  <si>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</si>
  <si>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</si>
  <si>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</si>
  <si>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</si>
  <si>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</si>
  <si>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</si>
  <si>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</si>
  <si>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</si>
  <si>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</si>
  <si>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</si>
  <si>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</si>
  <si>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</si>
  <si>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</si>
  <si>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</si>
  <si>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</si>
  <si>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</si>
  <si>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</si>
  <si>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</si>
  <si>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</si>
  <si>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</si>
  <si>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</si>
  <si>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</si>
  <si>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</si>
  <si>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</si>
  <si>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</si>
  <si>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</si>
  <si>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</si>
  <si>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</si>
  <si>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</si>
  <si>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</si>
  <si>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</si>
  <si>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</si>
  <si>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</si>
  <si>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</si>
  <si>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</si>
  <si>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</si>
  <si>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</si>
  <si>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</si>
  <si>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</si>
  <si>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</si>
  <si>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</si>
  <si>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</si>
  <si>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</si>
  <si>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</si>
  <si>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</si>
  <si>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</si>
  <si>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</si>
  <si>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</si>
  <si>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</si>
  <si>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</si>
  <si>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</si>
  <si>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</si>
  <si>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</si>
  <si>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</si>
  <si>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</si>
  <si>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</si>
  <si>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</si>
  <si>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</si>
  <si>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</si>
  <si>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</si>
  <si>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</si>
  <si>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</si>
  <si>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</si>
  <si>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</si>
  <si>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</si>
  <si>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</si>
  <si>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</si>
  <si>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</si>
  <si>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</si>
  <si>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</si>
  <si>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</si>
  <si>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</si>
  <si>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</si>
  <si>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</si>
  <si>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</si>
  <si>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</si>
  <si>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</si>
  <si>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</si>
  <si>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</si>
  <si>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</si>
  <si>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</si>
  <si>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</si>
  <si>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</si>
  <si>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</si>
  <si>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</si>
  <si>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</si>
  <si>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</si>
  <si>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</si>
  <si>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</si>
  <si>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</si>
  <si>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</si>
  <si>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</si>
  <si>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</si>
  <si>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</si>
  <si>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</si>
  <si>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</si>
  <si>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</si>
  <si>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</si>
  <si>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</si>
  <si>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</si>
  <si>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</si>
  <si>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</si>
  <si>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</si>
  <si>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</si>
  <si>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</si>
  <si>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</si>
  <si>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</si>
  <si>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</si>
  <si>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</si>
  <si>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</si>
  <si>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</si>
  <si>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</si>
  <si>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</si>
  <si>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</si>
  <si>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</si>
  <si>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</si>
  <si>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</si>
  <si>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</si>
  <si>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</si>
  <si>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</si>
  <si>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</si>
  <si>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</si>
  <si>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</si>
  <si>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</si>
  <si>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</si>
  <si>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</si>
  <si>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</si>
  <si>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</si>
  <si>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</si>
  <si>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</si>
  <si>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</si>
  <si>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</si>
  <si>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</si>
  <si>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</si>
  <si>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</si>
  <si>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</si>
  <si>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</si>
  <si>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</si>
  <si>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</si>
  <si>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</si>
  <si>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</si>
  <si>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</si>
  <si>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</si>
  <si>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</si>
  <si>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</si>
  <si>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</si>
  <si>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</si>
  <si>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</si>
  <si>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</si>
  <si>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</si>
  <si>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</si>
  <si>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</si>
  <si>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</si>
  <si>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</si>
  <si>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</si>
  <si>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</si>
  <si>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</si>
  <si>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</si>
  <si>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</si>
  <si>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</si>
  <si>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</si>
  <si>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</si>
  <si>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</si>
  <si>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</si>
  <si>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</si>
  <si>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</si>
  <si>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</si>
  <si>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</si>
  <si>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</si>
  <si>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</si>
  <si>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</si>
  <si>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</si>
  <si>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</si>
  <si>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</si>
  <si>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</si>
  <si>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</si>
  <si>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</si>
  <si>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</si>
  <si>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</si>
  <si>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</si>
  <si>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</si>
  <si>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</si>
  <si>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</si>
  <si>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</si>
  <si>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</si>
  <si>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</si>
  <si>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</si>
  <si>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</si>
  <si>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</si>
  <si>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</si>
  <si>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</si>
  <si>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</si>
  <si>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</si>
  <si>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</si>
  <si>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</si>
  <si>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</si>
  <si>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</si>
  <si>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</si>
  <si>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</si>
  <si>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</si>
  <si>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</si>
  <si>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</si>
  <si>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</si>
  <si>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</si>
  <si>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</si>
  <si>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</si>
  <si>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</si>
  <si>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</si>
  <si>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</si>
  <si>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</si>
  <si>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</si>
  <si>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</si>
  <si>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</si>
  <si>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</si>
  <si>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</si>
  <si>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</si>
  <si>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</si>
  <si>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</si>
  <si>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</si>
  <si>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</si>
  <si>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</si>
  <si>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</si>
  <si>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</si>
  <si>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</si>
  <si>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</si>
  <si>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</si>
  <si>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</si>
  <si>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</si>
  <si>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</si>
  <si>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</si>
  <si>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</si>
  <si>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</si>
  <si>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</si>
  <si>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</si>
  <si>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</si>
  <si>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</si>
  <si>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</si>
  <si>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</si>
  <si>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</si>
  <si>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</si>
  <si>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</si>
  <si>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</si>
  <si>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</si>
  <si>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</si>
  <si>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</si>
  <si>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</si>
  <si>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</si>
  <si>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</si>
  <si>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</si>
  <si>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</si>
  <si>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</si>
  <si>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</si>
  <si>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</si>
  <si>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</si>
  <si>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</si>
  <si>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</si>
  <si>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</si>
  <si>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</si>
  <si>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</si>
  <si>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</si>
  <si>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</si>
  <si>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</si>
  <si>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</si>
  <si>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</si>
  <si>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</si>
  <si>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</si>
  <si>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</si>
  <si>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</si>
  <si>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</si>
  <si>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</si>
  <si>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</si>
  <si>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</si>
  <si>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</si>
  <si>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</si>
  <si>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</si>
  <si>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</si>
  <si>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</si>
  <si>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</si>
  <si>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</si>
  <si>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</si>
  <si>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</si>
  <si>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</si>
  <si>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</si>
  <si>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</si>
  <si>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</si>
  <si>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</si>
  <si>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</si>
  <si>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</si>
  <si>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</si>
  <si>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</si>
  <si>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</si>
  <si>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</si>
  <si>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</si>
  <si>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</si>
  <si>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</si>
  <si>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</si>
  <si>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</si>
  <si>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</si>
  <si>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</si>
  <si>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</si>
  <si>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</si>
  <si>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</si>
  <si>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</si>
  <si>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</si>
  <si>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</si>
  <si>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</si>
  <si>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</si>
  <si>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</si>
  <si>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</si>
  <si>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</si>
  <si>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</si>
  <si>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</si>
  <si>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</si>
  <si>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</si>
  <si>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</si>
  <si>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</si>
  <si>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</si>
  <si>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</si>
  <si>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</si>
  <si>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</si>
  <si>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</si>
  <si>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</si>
  <si>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</si>
  <si>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</si>
  <si>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</si>
  <si>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</si>
  <si>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</si>
  <si>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</si>
  <si>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</si>
  <si>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</si>
  <si>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</si>
  <si>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</si>
  <si>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</si>
  <si>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</si>
  <si>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</si>
  <si>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</si>
  <si>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</si>
  <si>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</si>
  <si>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</si>
  <si>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</si>
  <si>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</si>
  <si>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</si>
  <si>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</si>
  <si>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</si>
  <si>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</si>
  <si>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</si>
  <si>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</si>
  <si>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</si>
  <si>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</si>
  <si>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</si>
  <si>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</si>
  <si>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</si>
  <si>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</si>
  <si>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</si>
  <si>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</si>
  <si>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</si>
  <si>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</si>
  <si>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</si>
  <si>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</si>
  <si>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</si>
  <si>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</si>
  <si>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</si>
  <si>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</si>
  <si>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</si>
  <si>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</si>
  <si>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</si>
  <si>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</si>
  <si>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</si>
  <si>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</si>
  <si>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</si>
  <si>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</si>
  <si>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</si>
  <si>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</si>
  <si>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</si>
  <si>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</si>
  <si>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</si>
  <si>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</si>
  <si>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</si>
  <si>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</si>
  <si>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</si>
  <si>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</si>
  <si>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</si>
  <si>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</si>
  <si>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</si>
  <si>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</si>
  <si>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</si>
  <si>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</si>
  <si>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</si>
  <si>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</si>
  <si>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</si>
  <si>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</si>
  <si>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</si>
  <si>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</si>
  <si>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</si>
  <si>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</si>
  <si>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</si>
  <si>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</si>
  <si>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</si>
  <si>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</si>
  <si>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</si>
  <si>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</si>
  <si>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</si>
  <si>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</si>
  <si>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</si>
  <si>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</si>
  <si>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</si>
  <si>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</si>
  <si>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</si>
  <si>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</si>
  <si>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</si>
  <si>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</si>
  <si>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</si>
  <si>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</si>
  <si>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</si>
  <si>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</si>
  <si>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</si>
  <si>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</si>
  <si>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</si>
  <si>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</si>
  <si>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</si>
  <si>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</si>
  <si>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</si>
  <si>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</si>
  <si>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</si>
  <si>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</si>
  <si>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</si>
  <si>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</si>
  <si>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</si>
  <si>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</si>
  <si>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</si>
  <si>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</si>
  <si>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</si>
  <si>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</si>
  <si>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</si>
  <si>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</si>
  <si>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</si>
  <si>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</si>
  <si>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</si>
  <si>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</si>
  <si>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</si>
  <si>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</si>
  <si>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</si>
  <si>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</si>
  <si>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</si>
  <si>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</si>
  <si>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</si>
  <si>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</si>
  <si>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</si>
  <si>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</si>
  <si>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</si>
  <si>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</si>
  <si>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</si>
  <si>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</si>
  <si>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</si>
  <si>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</si>
  <si>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</si>
  <si>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</si>
  <si>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</si>
  <si>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</si>
  <si>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</si>
  <si>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</si>
  <si>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</si>
  <si>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</si>
  <si>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</si>
  <si>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</si>
  <si>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</si>
  <si>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</si>
  <si>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</si>
  <si>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</si>
  <si>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</si>
  <si>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</si>
  <si>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</si>
  <si>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</si>
  <si>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</si>
  <si>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</si>
  <si>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</si>
  <si>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</si>
  <si>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</si>
  <si>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</si>
  <si>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</si>
  <si>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</si>
  <si>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</si>
  <si>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</si>
  <si>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</si>
  <si>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</si>
  <si>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</si>
  <si>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</si>
  <si>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</si>
  <si>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</si>
  <si>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</si>
  <si>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</si>
  <si>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</si>
  <si>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</si>
  <si>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</si>
  <si>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</si>
  <si>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</si>
  <si>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</si>
  <si>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</si>
  <si>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</si>
  <si>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</si>
  <si>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</si>
  <si>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</si>
  <si>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</si>
  <si>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</si>
  <si>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</si>
  <si>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</si>
  <si>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</si>
  <si>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</si>
  <si>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</si>
  <si>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</si>
  <si>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</si>
  <si>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</si>
  <si>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</si>
  <si>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</si>
  <si>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</si>
  <si>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</si>
  <si>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</si>
  <si>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</si>
  <si>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</si>
  <si>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</si>
  <si>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</si>
  <si>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</si>
  <si>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</si>
  <si>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</si>
  <si>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</si>
  <si>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</si>
  <si>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</si>
  <si>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</si>
  <si>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</si>
  <si>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</si>
  <si>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</si>
  <si>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</si>
  <si>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</si>
  <si>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</si>
  <si>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</si>
  <si>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</si>
  <si>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</si>
  <si>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</si>
  <si>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</si>
  <si>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</si>
  <si>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</si>
  <si>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</si>
  <si>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</si>
  <si>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</si>
  <si>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</si>
  <si>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</si>
  <si>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</si>
  <si>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</si>
  <si>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</si>
  <si>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</si>
  <si>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</si>
  <si>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</si>
  <si>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</si>
  <si>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</si>
  <si>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</si>
  <si>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</si>
  <si>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</si>
  <si>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</si>
  <si>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</si>
  <si>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</si>
  <si>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</si>
  <si>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</si>
  <si>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</si>
  <si>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</si>
  <si>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</si>
  <si>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</si>
  <si>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</si>
  <si>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</si>
  <si>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</si>
  <si>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</si>
  <si>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</si>
  <si>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</si>
  <si>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</si>
  <si>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</si>
  <si>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</si>
  <si>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</si>
  <si>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</si>
  <si>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</si>
  <si>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</si>
  <si>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</si>
  <si>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</si>
  <si>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</si>
  <si>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</si>
  <si>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</si>
  <si>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</si>
  <si>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</si>
  <si>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</si>
  <si>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</si>
  <si>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</si>
  <si>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</si>
  <si>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</si>
  <si>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</si>
  <si>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</si>
  <si>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</si>
  <si>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</si>
  <si>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</si>
  <si>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</si>
  <si>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</si>
  <si>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</si>
  <si>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</si>
  <si>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</si>
  <si>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</si>
  <si>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</si>
  <si>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</si>
  <si>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</si>
  <si>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</si>
  <si>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</si>
  <si>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</si>
  <si>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</si>
  <si>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</si>
  <si>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</si>
  <si>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</si>
  <si>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</si>
  <si>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</si>
  <si>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</si>
  <si>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</si>
  <si>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</si>
  <si>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</si>
  <si>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</si>
  <si>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</si>
  <si>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</si>
  <si>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</si>
  <si>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</si>
  <si>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</si>
  <si>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</si>
  <si>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</si>
  <si>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</si>
  <si>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</si>
  <si>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</si>
  <si>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</si>
  <si>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</si>
  <si>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</si>
  <si>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</si>
  <si>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</si>
  <si>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</si>
  <si>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</si>
  <si>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</si>
  <si>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</si>
  <si>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</si>
  <si>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</si>
  <si>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</si>
  <si>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</si>
  <si>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</si>
  <si>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</si>
  <si>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</si>
  <si>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</si>
  <si>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</si>
  <si>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</si>
  <si>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</si>
  <si>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</si>
  <si>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</si>
  <si>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</si>
  <si>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</si>
  <si>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</si>
  <si>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</si>
  <si>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</si>
  <si>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</si>
  <si>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</si>
  <si>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</si>
  <si>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</si>
  <si>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</si>
  <si>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</si>
  <si>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</si>
  <si>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</si>
  <si>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</si>
  <si>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</si>
  <si>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</si>
  <si>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</si>
  <si>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</si>
  <si>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</si>
  <si>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</si>
  <si>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</si>
  <si>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</si>
  <si>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</si>
  <si>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</si>
  <si>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</si>
  <si>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</si>
  <si>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</si>
  <si>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</si>
  <si>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</si>
  <si>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</si>
  <si>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</si>
  <si>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</si>
  <si>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</si>
  <si>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</si>
  <si>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</si>
  <si>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</si>
  <si>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</si>
  <si>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</si>
  <si>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</si>
  <si>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</si>
  <si>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</si>
  <si>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</si>
  <si>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</si>
  <si>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</si>
  <si>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</si>
  <si>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</si>
  <si>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</si>
  <si>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</si>
  <si>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</si>
  <si>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</si>
  <si>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</si>
  <si>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</si>
  <si>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</si>
  <si>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</si>
  <si>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</si>
  <si>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</si>
  <si>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</si>
  <si>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</si>
  <si>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</si>
  <si>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</si>
  <si>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</si>
  <si>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</si>
  <si>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</si>
  <si>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</si>
  <si>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</si>
  <si>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</si>
  <si>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</si>
  <si>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</si>
  <si>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</si>
  <si>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</si>
  <si>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</si>
  <si>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</si>
  <si>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</si>
  <si>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</si>
  <si>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</si>
  <si>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</si>
  <si>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</si>
  <si>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</si>
  <si>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</si>
  <si>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</si>
  <si>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</si>
  <si>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</si>
  <si>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</si>
  <si>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</si>
  <si>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</si>
  <si>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</si>
  <si>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</si>
  <si>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</si>
  <si>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</si>
  <si>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</si>
  <si>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</si>
  <si>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</si>
  <si>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</si>
  <si>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</si>
  <si>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</si>
  <si>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</si>
  <si>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</si>
  <si>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</si>
  <si>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</si>
  <si>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</si>
  <si>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</si>
  <si>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</si>
  <si>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</si>
  <si>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</si>
  <si>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</si>
  <si>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</si>
  <si>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</si>
  <si>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</si>
  <si>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</si>
  <si>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</si>
  <si>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</si>
  <si>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</si>
  <si>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</si>
  <si>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</si>
  <si>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</si>
  <si>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</si>
  <si>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</si>
  <si>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</si>
  <si>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</si>
  <si>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</si>
  <si>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</si>
  <si>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</si>
  <si>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</si>
  <si>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</si>
  <si>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</si>
  <si>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</si>
  <si>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</si>
  <si>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</si>
  <si>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</si>
  <si>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</si>
  <si>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</si>
  <si>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</si>
  <si>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</si>
  <si>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</si>
  <si>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</si>
  <si>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</si>
  <si>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</si>
  <si>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</si>
  <si>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</si>
  <si>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</si>
  <si>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</si>
  <si>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</si>
  <si>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</si>
  <si>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</si>
  <si>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</si>
  <si>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</si>
  <si>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</si>
  <si>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</si>
  <si>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</si>
  <si>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</si>
  <si>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</si>
  <si>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</si>
  <si>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</si>
  <si>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</si>
  <si>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</si>
  <si>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</si>
  <si>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</si>
  <si>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</si>
  <si>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</si>
  <si>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</si>
  <si>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</si>
  <si>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</si>
  <si>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</si>
  <si>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</si>
  <si>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</si>
  <si>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</si>
  <si>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</si>
  <si>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</si>
  <si>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</si>
  <si>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</si>
  <si>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</si>
  <si>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</si>
  <si>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</si>
  <si>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</si>
  <si>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</si>
  <si>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</si>
  <si>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</si>
  <si>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</si>
  <si>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</si>
  <si>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</si>
  <si>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</si>
  <si>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</si>
  <si>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</si>
  <si>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</si>
  <si>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</si>
  <si>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</si>
  <si>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</si>
  <si>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</si>
  <si>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</si>
  <si>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</si>
  <si>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</si>
  <si>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</si>
  <si>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</si>
  <si>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</si>
  <si>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</si>
  <si>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</si>
  <si>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</si>
  <si>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</si>
  <si>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</si>
  <si>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</si>
  <si>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</si>
  <si>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</si>
  <si>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</si>
  <si>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</si>
  <si>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</si>
  <si>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</si>
  <si>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</si>
  <si>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</si>
  <si>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</si>
  <si>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</si>
  <si>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</si>
  <si>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</si>
  <si>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</si>
  <si>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</si>
  <si>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</si>
  <si>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</si>
  <si>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</si>
  <si>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</si>
  <si>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</si>
  <si>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</si>
  <si>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</si>
  <si>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</si>
  <si>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</si>
  <si>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</si>
  <si>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</si>
  <si>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</si>
  <si>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</si>
  <si>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</si>
  <si>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</si>
  <si>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</si>
  <si>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</si>
  <si>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</si>
  <si>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</si>
  <si>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</si>
  <si>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</si>
  <si>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</si>
  <si>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</si>
  <si>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</si>
  <si>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</si>
  <si>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</si>
  <si>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</si>
  <si>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</si>
  <si>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</si>
  <si>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</si>
  <si>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</si>
  <si>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</si>
  <si>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</si>
  <si>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</si>
  <si>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</si>
  <si>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</si>
  <si>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</si>
  <si>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</si>
  <si>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</si>
  <si>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</si>
  <si>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</si>
  <si>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</si>
  <si>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</si>
  <si>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</si>
  <si>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</si>
  <si>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</si>
  <si>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</si>
  <si>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</si>
  <si>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</si>
  <si>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</si>
  <si>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</si>
  <si>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</si>
  <si>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</si>
  <si>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</si>
  <si>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</si>
  <si>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</si>
  <si>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</si>
  <si>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</si>
  <si>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</si>
  <si>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</si>
  <si>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</si>
  <si>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</si>
  <si>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</si>
  <si>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</si>
  <si>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</si>
  <si>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</si>
  <si>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</si>
  <si>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</si>
  <si>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</si>
  <si>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</si>
  <si>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</si>
  <si>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</si>
  <si>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</si>
  <si>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</si>
  <si>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</si>
  <si>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</si>
  <si>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</si>
  <si>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</si>
  <si>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</si>
  <si>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</si>
  <si>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</si>
  <si>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</si>
  <si>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</si>
  <si>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</si>
  <si>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</si>
  <si>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</si>
  <si>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</si>
  <si>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</si>
  <si>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</si>
  <si>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</si>
  <si>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</si>
  <si>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</si>
  <si>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</si>
  <si>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</si>
  <si>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</si>
  <si>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</si>
  <si>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</si>
  <si>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</si>
  <si>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</si>
  <si>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</si>
  <si>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</si>
  <si>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</si>
  <si>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</si>
  <si>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</si>
  <si>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</si>
  <si>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</si>
  <si>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</si>
  <si>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</si>
  <si>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</si>
  <si>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</si>
  <si>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</si>
  <si>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</si>
  <si>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</si>
  <si>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</si>
  <si>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</si>
  <si>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</si>
  <si>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</si>
  <si>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</si>
  <si>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</si>
  <si>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</si>
  <si>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</si>
  <si>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</si>
  <si>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</si>
  <si>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</si>
  <si>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</si>
  <si>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</si>
  <si>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</si>
  <si>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</si>
  <si>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</si>
  <si>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</si>
  <si>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</si>
  <si>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</si>
  <si>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</si>
  <si>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</si>
  <si>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</si>
  <si>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</si>
  <si>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</si>
  <si>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</si>
  <si>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</si>
  <si>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</si>
  <si>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</si>
  <si>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</si>
  <si>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</si>
  <si>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</si>
  <si>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</si>
  <si>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</si>
  <si>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</si>
  <si>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</si>
  <si>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</si>
  <si>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</si>
  <si>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</si>
  <si>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</si>
  <si>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</si>
  <si>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</si>
  <si>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</si>
  <si>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</si>
  <si>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</si>
  <si>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</si>
  <si>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</si>
  <si>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</si>
  <si>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</si>
  <si>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</si>
  <si>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</si>
  <si>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</si>
  <si>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</si>
  <si>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</si>
  <si>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</si>
  <si>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</si>
  <si>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</si>
  <si>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</si>
  <si>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</si>
  <si>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</si>
  <si>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</si>
  <si>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</si>
  <si>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</si>
  <si>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</si>
  <si>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</si>
  <si>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</si>
  <si>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</si>
  <si>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</si>
  <si>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</si>
  <si>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</si>
  <si>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</si>
  <si>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</si>
  <si>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</si>
  <si>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</si>
  <si>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</si>
  <si>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</si>
  <si>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</si>
  <si>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</si>
  <si>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</si>
  <si>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</si>
  <si>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</si>
  <si>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</si>
  <si>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</si>
  <si>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</si>
  <si>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</si>
  <si>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</si>
  <si>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</si>
  <si>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</si>
  <si>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</si>
  <si>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</si>
  <si>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</si>
  <si>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</si>
  <si>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</si>
  <si>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</si>
  <si>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</si>
  <si>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</si>
  <si>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</si>
  <si>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</si>
  <si>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</si>
  <si>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</si>
  <si>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</si>
  <si>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</si>
  <si>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</si>
  <si>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</si>
  <si>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</si>
  <si>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</si>
  <si>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</si>
  <si>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</si>
  <si>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</si>
  <si>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</si>
  <si>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</si>
  <si>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</si>
  <si>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</si>
  <si>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</si>
  <si>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</si>
  <si>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</si>
  <si>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</si>
  <si>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</si>
  <si>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</si>
  <si>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</si>
  <si>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</si>
  <si>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</si>
  <si>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</si>
  <si>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</si>
  <si>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</si>
  <si>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</si>
  <si>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</si>
  <si>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</si>
  <si>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</si>
  <si>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</si>
  <si>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</si>
  <si>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</si>
  <si>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</si>
  <si>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</si>
  <si>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</si>
  <si>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</si>
  <si>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</si>
  <si>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</si>
  <si>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</si>
  <si>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</si>
  <si>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</si>
  <si>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</si>
  <si>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</si>
  <si>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</si>
  <si>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</si>
  <si>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</si>
  <si>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</si>
  <si>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</si>
  <si>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</si>
  <si>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</si>
  <si>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</si>
  <si>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</si>
  <si>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</si>
  <si>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</si>
  <si>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</si>
  <si>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</si>
  <si>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</si>
  <si>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</si>
  <si>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</si>
  <si>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</si>
  <si>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</si>
  <si>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</si>
  <si>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</si>
  <si>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</si>
  <si>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</si>
  <si>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</si>
  <si>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</si>
  <si>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</si>
  <si>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</si>
  <si>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</si>
  <si>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</si>
  <si>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</si>
  <si>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</si>
  <si>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</si>
  <si>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</si>
  <si>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</si>
  <si>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</si>
  <si>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</si>
  <si>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</si>
  <si>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</si>
  <si>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</si>
  <si>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</si>
  <si>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</si>
  <si>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</si>
  <si>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</si>
  <si>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</si>
  <si>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</si>
  <si>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</si>
  <si>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</si>
  <si>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</si>
  <si>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</si>
  <si>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</si>
  <si>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</si>
  <si>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</si>
  <si>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</si>
  <si>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</si>
  <si>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</si>
  <si>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</si>
  <si>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</si>
  <si>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</si>
  <si>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</si>
  <si>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</si>
  <si>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</si>
  <si>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</si>
  <si>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</si>
  <si>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</si>
  <si>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</si>
  <si>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</si>
  <si>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</si>
  <si>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</si>
  <si>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</si>
  <si>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</si>
  <si>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</si>
  <si>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</si>
  <si>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</si>
  <si>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</si>
  <si>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</si>
  <si>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</si>
  <si>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</si>
  <si>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</si>
  <si>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</si>
  <si>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</si>
  <si>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</si>
  <si>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</si>
  <si>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</si>
  <si>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</si>
  <si>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</si>
  <si>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</si>
  <si>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</si>
  <si>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</si>
  <si>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</si>
  <si>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</si>
  <si>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</si>
  <si>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</si>
  <si>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</si>
  <si>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</si>
  <si>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</si>
  <si>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</si>
  <si>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</si>
  <si>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</si>
  <si>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</si>
  <si>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</si>
  <si>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</si>
  <si>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</si>
  <si>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</si>
  <si>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</si>
  <si>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</si>
  <si>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</si>
  <si>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</si>
  <si>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</si>
  <si>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</si>
  <si>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</si>
  <si>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</si>
  <si>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</si>
  <si>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</si>
  <si>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</si>
  <si>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</si>
  <si>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</si>
  <si>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</si>
  <si>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</si>
  <si>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</si>
  <si>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</si>
  <si>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</si>
  <si>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</si>
  <si>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</si>
  <si>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</si>
  <si>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</si>
  <si>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</si>
  <si>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</si>
  <si>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</si>
  <si>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</si>
  <si>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</si>
  <si>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</si>
  <si>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</si>
  <si>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</si>
  <si>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</si>
  <si>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</si>
  <si>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</si>
  <si>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</si>
  <si>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</si>
  <si>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</si>
  <si>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</si>
  <si>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</si>
  <si>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</si>
  <si>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</si>
  <si>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</si>
  <si>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</si>
  <si>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</si>
  <si>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</si>
  <si>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</si>
  <si>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</si>
  <si>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</si>
  <si>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</si>
  <si>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</si>
  <si>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</si>
  <si>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</si>
  <si>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</si>
  <si>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</si>
  <si>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</si>
  <si>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</si>
  <si>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</si>
  <si>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</si>
  <si>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</si>
  <si>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</si>
  <si>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</si>
  <si>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</si>
  <si>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</si>
  <si>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</si>
  <si>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</si>
  <si>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</si>
  <si>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</si>
  <si>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</si>
  <si>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</si>
  <si>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</si>
  <si>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</si>
  <si>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</si>
  <si>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</si>
  <si>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</si>
  <si>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</si>
  <si>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</si>
  <si>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</si>
  <si>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</si>
  <si>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</si>
  <si>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</si>
  <si>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</si>
  <si>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</si>
  <si>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</si>
  <si>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</si>
  <si>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</si>
  <si>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</si>
  <si>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</si>
  <si>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</si>
  <si>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</si>
  <si>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</si>
  <si>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</si>
  <si>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</si>
  <si>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</si>
  <si>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</si>
  <si>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</si>
  <si>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</si>
  <si>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</si>
  <si>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</si>
  <si>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</si>
  <si>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</si>
  <si>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</si>
  <si>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</si>
  <si>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</si>
  <si>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</si>
  <si>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</si>
  <si>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</si>
  <si>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</si>
  <si>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</si>
  <si>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</si>
  <si>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</si>
  <si>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</si>
  <si>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</si>
  <si>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</si>
  <si>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</si>
  <si>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</si>
  <si>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</si>
  <si>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</si>
  <si>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</si>
  <si>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</si>
  <si>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</si>
  <si>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</si>
  <si>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</si>
  <si>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</si>
  <si>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</si>
  <si>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</si>
  <si>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</si>
  <si>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</si>
  <si>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</si>
  <si>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</si>
  <si>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</si>
  <si>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</si>
  <si>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</si>
  <si>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</si>
  <si>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</si>
  <si>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</si>
  <si>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</si>
  <si>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</si>
  <si>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</si>
  <si>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</si>
  <si>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</si>
  <si>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</si>
  <si>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</si>
  <si>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</si>
  <si>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</si>
  <si>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</si>
  <si>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</si>
  <si>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</si>
  <si>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</si>
  <si>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</si>
  <si>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</si>
  <si>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</si>
  <si>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</si>
  <si>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</si>
  <si>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</si>
  <si>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</si>
  <si>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</si>
  <si>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</si>
  <si>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</si>
  <si>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</si>
  <si>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</si>
  <si>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</si>
  <si>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</si>
  <si>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</si>
  <si>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</si>
  <si>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</si>
  <si>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</si>
  <si>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</si>
  <si>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</si>
  <si>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</si>
  <si>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</si>
  <si>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</si>
  <si>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</si>
  <si>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</si>
  <si>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</si>
  <si>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</si>
  <si>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</si>
  <si>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</si>
  <si>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</si>
  <si>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</si>
  <si>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</si>
  <si>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</si>
  <si>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</si>
  <si>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</si>
  <si>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</si>
  <si>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</si>
  <si>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</si>
  <si>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</si>
  <si>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</si>
  <si>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</si>
  <si>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</si>
  <si>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</si>
  <si>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</si>
  <si>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</si>
  <si>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</si>
  <si>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</si>
  <si>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</si>
  <si>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</si>
  <si>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</si>
  <si>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</si>
  <si>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</si>
  <si>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</si>
  <si>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</si>
  <si>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</si>
  <si>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</si>
  <si>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</si>
  <si>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</si>
  <si>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</si>
  <si>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</si>
  <si>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</si>
  <si>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</si>
  <si>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</si>
  <si>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</si>
  <si>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</si>
  <si>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</si>
  <si>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</si>
  <si>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</si>
  <si>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</si>
  <si>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</si>
  <si>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</si>
  <si>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</si>
  <si>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</si>
  <si>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</si>
  <si>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</si>
  <si>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</si>
  <si>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</si>
  <si>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</si>
  <si>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</si>
  <si>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</si>
  <si>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</si>
  <si>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</si>
  <si>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</si>
  <si>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</si>
  <si>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</si>
  <si>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</si>
  <si>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</si>
  <si>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</si>
  <si>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</si>
  <si>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</si>
  <si>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</si>
  <si>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</si>
  <si>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</si>
  <si>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</si>
  <si>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</si>
  <si>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</si>
  <si>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</si>
  <si>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</si>
  <si>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</si>
  <si>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</si>
  <si>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</si>
  <si>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</si>
  <si>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</si>
  <si>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</si>
  <si>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</si>
  <si>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</si>
  <si>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</si>
  <si>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</si>
  <si>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</si>
  <si>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</si>
  <si>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</si>
  <si>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</si>
  <si>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</si>
  <si>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</si>
  <si>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</si>
  <si>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</si>
  <si>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</si>
  <si>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</si>
  <si>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</si>
  <si>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</si>
  <si>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</si>
  <si>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</si>
  <si>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</si>
  <si>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</si>
  <si>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</si>
  <si>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</si>
  <si>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</si>
  <si>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</si>
  <si>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</si>
  <si>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</si>
  <si>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</si>
  <si>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</si>
  <si>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</si>
  <si>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</si>
  <si>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</si>
  <si>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</si>
  <si>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</si>
  <si>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</si>
  <si>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</si>
  <si>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</si>
  <si>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</si>
  <si>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</si>
  <si>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</si>
  <si>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</si>
  <si>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</si>
  <si>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</si>
  <si>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</si>
  <si>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</si>
  <si>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</si>
  <si>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</si>
  <si>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</si>
  <si>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</si>
  <si>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</si>
  <si>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</si>
  <si>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</si>
  <si>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</si>
  <si>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</si>
  <si>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</si>
  <si>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</si>
  <si>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</si>
  <si>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</si>
  <si>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</si>
  <si>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</si>
  <si>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</si>
  <si>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</si>
  <si>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</si>
  <si>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</si>
  <si>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</si>
  <si>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</si>
  <si>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</si>
  <si>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</si>
  <si>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</si>
  <si>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</si>
  <si>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</si>
  <si>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</si>
  <si>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</si>
  <si>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</si>
  <si>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</si>
  <si>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</si>
  <si>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</si>
  <si>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</si>
  <si>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</si>
  <si>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</si>
  <si>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</si>
  <si>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</si>
  <si>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</si>
  <si>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</si>
  <si>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</si>
  <si>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</si>
  <si>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</si>
  <si>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</si>
  <si>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</si>
  <si>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</si>
  <si>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</si>
  <si>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</si>
  <si>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</si>
  <si>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</si>
  <si>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</si>
  <si>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</si>
  <si>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</si>
  <si>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</si>
  <si>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</si>
  <si>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</si>
  <si>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</si>
  <si>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</si>
  <si>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</si>
  <si>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</si>
  <si>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</si>
  <si>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</si>
  <si>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</si>
  <si>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</si>
  <si>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</si>
  <si>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</si>
  <si>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</si>
  <si>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</si>
  <si>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</si>
  <si>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</si>
  <si>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</si>
  <si>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</si>
  <si>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</si>
  <si>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</si>
  <si>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</si>
  <si>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</si>
  <si>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</si>
  <si>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</si>
  <si>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</si>
  <si>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</si>
  <si>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</si>
  <si>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</si>
  <si>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</si>
  <si>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</si>
  <si>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</si>
  <si>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</si>
  <si>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</si>
  <si>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</si>
  <si>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</si>
  <si>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</si>
  <si>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</si>
  <si>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</si>
  <si>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</si>
  <si>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</si>
  <si>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</si>
  <si>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</si>
  <si>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</si>
  <si>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</si>
  <si>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</si>
  <si>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</si>
  <si>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</si>
  <si>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</si>
  <si>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</si>
  <si>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</si>
  <si>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</si>
  <si>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</si>
  <si>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</si>
  <si>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</si>
  <si>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</si>
  <si>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</si>
  <si>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</si>
  <si>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</si>
  <si>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</si>
  <si>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</si>
  <si>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</si>
  <si>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</si>
  <si>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</si>
  <si>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</si>
  <si>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</si>
  <si>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</si>
  <si>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</si>
  <si>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</si>
  <si>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</si>
  <si>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</si>
  <si>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</si>
  <si>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</si>
  <si>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</si>
  <si>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</si>
  <si>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</si>
  <si>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</si>
  <si>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</si>
  <si>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</si>
  <si>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</si>
  <si>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</si>
  <si>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</si>
  <si>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</si>
  <si>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</si>
  <si>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</si>
  <si>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</si>
  <si>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</si>
  <si>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</si>
  <si>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</si>
  <si>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</si>
  <si>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</si>
  <si>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</si>
  <si>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</si>
  <si>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</si>
  <si>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</si>
  <si>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</si>
  <si>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</si>
  <si>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</si>
  <si>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</si>
  <si>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</si>
  <si>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</si>
  <si>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</si>
  <si>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</si>
  <si>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</si>
  <si>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</si>
  <si>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</si>
  <si>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</si>
  <si>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</si>
  <si>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</si>
  <si>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</si>
  <si>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</si>
  <si>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</si>
  <si>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</si>
  <si>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</si>
  <si>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</si>
  <si>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</si>
  <si>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</si>
  <si>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</si>
  <si>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</si>
  <si>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</si>
  <si>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</si>
  <si>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</si>
  <si>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</si>
  <si>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</si>
  <si>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</si>
  <si>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</si>
  <si>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</si>
  <si>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</si>
  <si>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</si>
  <si>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</si>
  <si>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</si>
  <si>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</si>
  <si>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</si>
  <si>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</si>
  <si>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</si>
  <si>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</si>
  <si>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</si>
  <si>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</si>
  <si>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</si>
  <si>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</si>
  <si>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</si>
  <si>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</si>
  <si>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</si>
  <si>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</si>
  <si>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</si>
  <si>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</si>
  <si>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</si>
  <si>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</si>
  <si>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</si>
  <si>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</si>
  <si>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</si>
  <si>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</si>
  <si>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</si>
  <si>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</si>
  <si>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</si>
  <si>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</si>
  <si>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</si>
  <si>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</si>
  <si>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</si>
  <si>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</si>
  <si>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</si>
  <si>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</si>
  <si>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</si>
  <si>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</si>
  <si>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</si>
  <si>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</si>
  <si>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</si>
  <si>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</si>
  <si>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</si>
  <si>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</si>
  <si>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</si>
  <si>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</si>
  <si>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</si>
  <si>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</si>
  <si>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</si>
  <si>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</si>
  <si>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</si>
  <si>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</si>
  <si>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</si>
  <si>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</si>
  <si>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</si>
  <si>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</si>
  <si>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</si>
  <si>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</si>
  <si>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</si>
  <si>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</si>
  <si>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</si>
  <si>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</si>
  <si>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</si>
  <si>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</si>
  <si>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</si>
  <si>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</si>
  <si>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</si>
  <si>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</si>
  <si>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</si>
  <si>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</si>
  <si>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</si>
  <si>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</si>
  <si>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</si>
  <si>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</si>
  <si>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</si>
  <si>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</si>
  <si>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</si>
  <si>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</si>
  <si>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</si>
  <si>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</si>
  <si>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</si>
  <si>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</si>
  <si>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</si>
  <si>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</si>
  <si>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</si>
  <si>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</si>
  <si>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</si>
  <si>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</si>
  <si>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</si>
  <si>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</si>
  <si>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</si>
  <si>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</si>
  <si>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</si>
  <si>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</si>
  <si>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</si>
  <si>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</si>
  <si>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</si>
  <si>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</si>
  <si>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</si>
  <si>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</si>
  <si>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</si>
  <si>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</si>
  <si>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</si>
  <si>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</si>
  <si>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</si>
  <si>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</si>
  <si>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</si>
  <si>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</si>
  <si>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</si>
  <si>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</si>
  <si>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</si>
  <si>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</si>
  <si>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</si>
  <si>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</si>
  <si>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</si>
  <si>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</si>
  <si>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</si>
  <si>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</si>
  <si>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</si>
  <si>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</si>
  <si>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</si>
  <si>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</si>
  <si>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</si>
  <si>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</si>
  <si>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</si>
  <si>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</si>
  <si>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</si>
  <si>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</si>
  <si>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</si>
  <si>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</si>
  <si>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</si>
  <si>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</si>
  <si>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</si>
  <si>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</si>
  <si>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</si>
  <si>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</si>
  <si>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</si>
  <si>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</si>
  <si>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</si>
  <si>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</si>
  <si>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</si>
  <si>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</si>
  <si>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</si>
  <si>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</si>
  <si>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</si>
  <si>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</si>
  <si>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</si>
  <si>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</si>
  <si>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</si>
  <si>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</si>
  <si>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</si>
  <si>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</si>
  <si>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</si>
  <si>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</si>
  <si>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</si>
  <si>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</si>
  <si>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</si>
  <si>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</si>
  <si>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</si>
  <si>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</si>
  <si>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</si>
  <si>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</si>
  <si>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</si>
  <si>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</si>
  <si>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</si>
  <si>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</si>
  <si>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</si>
  <si>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</si>
  <si>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</si>
  <si>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</si>
  <si>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</si>
  <si>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</si>
  <si>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</si>
  <si>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</si>
  <si>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</si>
  <si>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</si>
  <si>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</si>
  <si>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</si>
  <si>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</si>
  <si>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</si>
  <si>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</si>
  <si>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</si>
  <si>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</si>
  <si>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</si>
  <si>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</si>
  <si>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</si>
  <si>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</si>
  <si>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</si>
  <si>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</si>
  <si>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</si>
  <si>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</si>
  <si>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</si>
  <si>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</si>
  <si>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</si>
  <si>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</si>
  <si>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</si>
  <si>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</si>
  <si>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</si>
  <si>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</si>
  <si>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</si>
  <si>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</si>
  <si>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</si>
  <si>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</si>
  <si>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</si>
  <si>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</si>
  <si>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</si>
  <si>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</si>
  <si>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</si>
  <si>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</si>
  <si>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</si>
  <si>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</si>
  <si>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</si>
  <si>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</si>
  <si>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</si>
  <si>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</si>
  <si>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</si>
  <si>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</si>
  <si>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</si>
  <si>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</si>
  <si>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</si>
  <si>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</si>
  <si>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</si>
  <si>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</si>
  <si>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</si>
  <si>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</si>
  <si>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</si>
  <si>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</si>
  <si>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</si>
  <si>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</si>
  <si>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</si>
  <si>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</si>
  <si>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</si>
  <si>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</si>
  <si>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</si>
  <si>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</si>
  <si>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</si>
  <si>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</si>
  <si>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</si>
  <si>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</si>
  <si>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</si>
  <si>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</si>
  <si>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</si>
  <si>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</si>
  <si>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</si>
  <si>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</si>
  <si>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</si>
  <si>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</si>
  <si>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</si>
  <si>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</si>
  <si>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</si>
  <si>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</si>
  <si>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</si>
  <si>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</si>
  <si>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</si>
  <si>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</si>
  <si>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</si>
  <si>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</si>
  <si>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</si>
  <si>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</si>
  <si>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</si>
  <si>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</si>
  <si>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</si>
  <si>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</si>
  <si>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</si>
  <si>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</si>
  <si>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</si>
  <si>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</si>
  <si>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</si>
  <si>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</si>
  <si>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</si>
  <si>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</si>
  <si>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</si>
  <si>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</si>
  <si>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</si>
  <si>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</si>
  <si>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</si>
  <si>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</si>
  <si>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</si>
  <si>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</si>
  <si>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</si>
  <si>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</si>
  <si>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</si>
  <si>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</si>
  <si>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</si>
  <si>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</si>
  <si>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</si>
  <si>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</si>
  <si>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</si>
  <si>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</si>
  <si>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</si>
  <si>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</si>
  <si>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</si>
  <si>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</si>
  <si>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</si>
  <si>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</si>
  <si>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</si>
  <si>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</si>
  <si>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</si>
  <si>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</si>
  <si>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</si>
  <si>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</si>
  <si>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</si>
  <si>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</si>
  <si>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</si>
  <si>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</si>
  <si>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</si>
  <si>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</si>
  <si>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</si>
  <si>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</si>
  <si>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</si>
  <si>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</si>
  <si>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</si>
  <si>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</si>
  <si>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</si>
  <si>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</si>
  <si>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</si>
  <si>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</si>
  <si>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</si>
  <si>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</si>
  <si>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</si>
  <si>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</si>
  <si>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</si>
  <si>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</si>
  <si>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</si>
  <si>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</si>
  <si>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</si>
  <si>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</si>
  <si>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</si>
  <si>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</si>
  <si>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</si>
  <si>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</si>
  <si>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</si>
  <si>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</si>
  <si>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</si>
  <si>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</si>
  <si>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</si>
  <si>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</si>
  <si>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</si>
  <si>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</si>
  <si>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</si>
  <si>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</si>
  <si>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</si>
  <si>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</si>
  <si>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</si>
  <si>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</si>
  <si>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</si>
  <si>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</si>
  <si>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</si>
  <si>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</si>
  <si>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</si>
  <si>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</si>
  <si>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</si>
  <si>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</si>
  <si>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</si>
  <si>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</si>
  <si>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</si>
  <si>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</si>
  <si>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</si>
  <si>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</si>
  <si>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</si>
  <si>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</si>
  <si>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</si>
  <si>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</si>
  <si>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</si>
  <si>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</si>
  <si>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</si>
  <si>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</si>
  <si>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</si>
  <si>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</si>
  <si>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</si>
  <si>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</si>
  <si>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</si>
  <si>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</si>
  <si>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</si>
  <si>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</si>
  <si>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</si>
  <si>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</si>
  <si>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</si>
  <si>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</si>
  <si>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</si>
  <si>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</si>
  <si>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</si>
  <si>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</si>
  <si>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</si>
  <si>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</si>
  <si>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</si>
  <si>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</si>
  <si>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</si>
  <si>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</si>
  <si>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</si>
  <si>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</si>
  <si>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</si>
  <si>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</si>
  <si>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</si>
  <si>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</si>
  <si>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</si>
  <si>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</si>
  <si>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</si>
  <si>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</si>
  <si>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</si>
  <si>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</si>
  <si>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</si>
  <si>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</si>
  <si>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</si>
  <si>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</si>
  <si>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</si>
  <si>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</si>
  <si>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</si>
  <si>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</si>
  <si>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</si>
  <si>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</si>
  <si>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</si>
  <si>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</si>
  <si>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</si>
  <si>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</si>
  <si>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</si>
  <si>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</si>
  <si>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</si>
  <si>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</si>
  <si>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</si>
  <si>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</si>
  <si>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</si>
  <si>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</si>
  <si>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</si>
  <si>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</si>
  <si>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</si>
  <si>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</si>
  <si>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</si>
  <si>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</si>
  <si>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</si>
  <si>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</si>
  <si>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</si>
  <si>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</si>
  <si>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</si>
  <si>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</si>
  <si>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</si>
  <si>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</si>
  <si>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</si>
  <si>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</si>
  <si>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</si>
  <si>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</si>
  <si>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</si>
  <si>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</si>
  <si>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</si>
  <si>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</si>
  <si>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</si>
  <si>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</si>
  <si>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</si>
  <si>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</si>
  <si>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</si>
  <si>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</si>
  <si>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</si>
  <si>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</si>
  <si>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</si>
  <si>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</si>
  <si>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</si>
  <si>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</si>
  <si>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</si>
  <si>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</si>
  <si>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</si>
  <si>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</si>
  <si>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</si>
  <si>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</si>
  <si>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</si>
  <si>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</si>
  <si>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</si>
  <si>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</si>
  <si>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</si>
  <si>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</si>
  <si>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</si>
  <si>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</si>
  <si>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</si>
  <si>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</si>
  <si>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</si>
  <si>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</si>
  <si>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</si>
  <si>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</si>
  <si>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</si>
  <si>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</si>
  <si>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</si>
  <si>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</si>
  <si>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</si>
  <si>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</si>
  <si>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</si>
  <si>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</si>
  <si>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</si>
  <si>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</si>
  <si>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</si>
  <si>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</si>
  <si>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</si>
  <si>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</si>
  <si>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</si>
  <si>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</si>
  <si>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</si>
  <si>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</si>
  <si>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</si>
  <si>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</si>
  <si>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</si>
  <si>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</si>
  <si>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</si>
  <si>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</si>
  <si>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</si>
  <si>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</si>
  <si>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</si>
  <si>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</si>
  <si>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</si>
  <si>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</si>
  <si>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</si>
  <si>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</si>
  <si>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</si>
  <si>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</si>
  <si>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</si>
  <si>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</si>
  <si>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</si>
  <si>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</si>
  <si>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</si>
  <si>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</si>
  <si>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</si>
  <si>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</si>
  <si>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</si>
  <si>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</si>
  <si>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</si>
  <si>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</si>
  <si>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</si>
  <si>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</si>
  <si>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</si>
  <si>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</si>
  <si>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</si>
  <si>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</si>
  <si>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</si>
  <si>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</si>
  <si>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</si>
  <si>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</si>
  <si>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</si>
  <si>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</si>
  <si>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</si>
  <si>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</si>
  <si>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</si>
  <si>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</si>
  <si>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</si>
  <si>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</si>
  <si>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</si>
  <si>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</si>
  <si>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</si>
  <si>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</si>
  <si>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</si>
  <si>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</si>
  <si>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</si>
  <si>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</si>
  <si>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</si>
  <si>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</si>
  <si>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</si>
  <si>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</si>
  <si>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</si>
  <si>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</si>
  <si>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</si>
  <si>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</si>
  <si>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</si>
  <si>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</si>
  <si>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</si>
  <si>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</si>
  <si>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</si>
  <si>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</si>
  <si>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</si>
  <si>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</si>
  <si>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</si>
  <si>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</si>
  <si>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</si>
  <si>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</si>
  <si>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</si>
  <si>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</si>
  <si>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</si>
  <si>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</si>
  <si>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</si>
  <si>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</si>
  <si>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</si>
  <si>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</si>
  <si>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</si>
  <si>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</si>
  <si>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</si>
  <si>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</si>
  <si>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</si>
  <si>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</si>
  <si>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</si>
  <si>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</si>
  <si>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</si>
  <si>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</si>
  <si>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</si>
  <si>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</si>
  <si>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</si>
  <si>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</si>
  <si>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</si>
  <si>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</si>
  <si>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</si>
  <si>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</si>
  <si>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</si>
  <si>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</si>
  <si>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</si>
  <si>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</si>
  <si>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</si>
  <si>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</si>
  <si>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</si>
  <si>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</si>
  <si>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</si>
  <si>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</si>
  <si>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</si>
  <si>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</si>
  <si>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</si>
  <si>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</si>
  <si>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</si>
  <si>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</si>
  <si>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</si>
  <si>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</si>
  <si>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</si>
  <si>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</si>
  <si>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</si>
  <si>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</si>
  <si>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</si>
  <si>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</si>
  <si>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</si>
  <si>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</si>
  <si>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</si>
  <si>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</si>
  <si>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</si>
  <si>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</si>
  <si>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</si>
  <si>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</si>
  <si>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</si>
  <si>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</si>
  <si>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</si>
  <si>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</si>
  <si>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</si>
  <si>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</si>
  <si>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</si>
  <si>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</si>
  <si>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</si>
  <si>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</si>
  <si>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</si>
  <si>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</si>
  <si>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</si>
  <si>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</si>
  <si>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</si>
  <si>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</si>
  <si>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</si>
  <si>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</si>
  <si>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</si>
  <si>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</si>
  <si>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</si>
  <si>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</si>
  <si>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</si>
  <si>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</si>
  <si>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</si>
  <si>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</si>
  <si>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</si>
  <si>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</si>
  <si>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</si>
  <si>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</si>
  <si>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</si>
  <si>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</si>
  <si>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</si>
  <si>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</si>
  <si>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</si>
  <si>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</si>
  <si>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</si>
  <si>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</si>
  <si>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</si>
  <si>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</si>
  <si>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</si>
  <si>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</si>
  <si>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</si>
  <si>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</si>
  <si>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</si>
  <si>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</si>
  <si>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</si>
  <si>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</si>
  <si>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</si>
  <si>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</si>
  <si>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</si>
  <si>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</si>
  <si>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</si>
  <si>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</si>
  <si>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</si>
  <si>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</si>
  <si>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</si>
  <si>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</si>
  <si>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</si>
  <si>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</si>
  <si>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</si>
  <si>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</si>
  <si>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</si>
  <si>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</si>
  <si>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</si>
  <si>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</si>
  <si>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</si>
  <si>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</si>
  <si>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</si>
  <si>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</si>
  <si>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</si>
  <si>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</si>
  <si>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</si>
  <si>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</si>
  <si>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</si>
  <si>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</si>
  <si>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</si>
  <si>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</si>
  <si>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</si>
  <si>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</si>
  <si>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</si>
  <si>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</si>
  <si>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</si>
  <si>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</si>
  <si>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</si>
  <si>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</si>
  <si>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</si>
  <si>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</si>
  <si>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</si>
  <si>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</si>
  <si>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</si>
  <si>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</si>
  <si>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</si>
  <si>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</si>
  <si>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</si>
  <si>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</si>
  <si>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</si>
  <si>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</si>
  <si>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</si>
  <si>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</si>
  <si>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</si>
  <si>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</si>
  <si>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</si>
  <si>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</si>
  <si>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</si>
  <si>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</si>
  <si>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</si>
  <si>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</si>
  <si>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</si>
  <si>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</si>
  <si>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</si>
  <si>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</si>
  <si>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</si>
  <si>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</si>
  <si>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</si>
  <si>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</si>
  <si>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</si>
  <si>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</si>
  <si>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</si>
  <si>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</si>
  <si>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</si>
  <si>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</si>
  <si>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</si>
  <si>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</si>
  <si>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</si>
  <si>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</si>
  <si>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</si>
  <si>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</si>
  <si>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</si>
  <si>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</si>
  <si>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</si>
  <si>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</si>
  <si>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</si>
  <si>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</si>
  <si>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</si>
  <si>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</si>
  <si>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</si>
  <si>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</si>
  <si>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</si>
  <si>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</si>
  <si>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</si>
  <si>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</si>
  <si>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</si>
  <si>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</si>
  <si>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</si>
  <si>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</si>
  <si>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</si>
  <si>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</si>
  <si>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</si>
  <si>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</si>
  <si>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</si>
  <si>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</si>
  <si>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</si>
  <si>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</si>
  <si>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</si>
  <si>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</si>
  <si>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</si>
  <si>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</si>
  <si>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</si>
  <si>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</si>
  <si>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</si>
  <si>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</si>
  <si>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</si>
  <si>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</si>
  <si>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</si>
  <si>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</si>
  <si>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</si>
  <si>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</si>
  <si>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</si>
  <si>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</si>
  <si>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</si>
  <si>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</si>
  <si>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</si>
  <si>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</si>
  <si>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</si>
  <si>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</si>
  <si>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</si>
  <si>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</si>
  <si>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</si>
  <si>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</si>
  <si>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</si>
  <si>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</si>
  <si>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</si>
  <si>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</si>
  <si>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</si>
  <si>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</si>
  <si>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</si>
  <si>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</si>
  <si>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</si>
  <si>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</si>
  <si>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</si>
  <si>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</si>
  <si>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</si>
  <si>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</si>
  <si>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</si>
  <si>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</si>
  <si>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</si>
  <si>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</si>
  <si>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</si>
  <si>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</si>
  <si>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</si>
  <si>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</si>
  <si>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</si>
  <si>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</si>
  <si>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</si>
  <si>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</si>
  <si>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</si>
  <si>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</si>
  <si>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</si>
  <si>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</si>
  <si>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</si>
  <si>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</si>
  <si>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</si>
  <si>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</si>
  <si>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</si>
  <si>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</si>
  <si>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</si>
  <si>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</si>
  <si>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</si>
  <si>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</si>
  <si>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</si>
  <si>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</si>
  <si>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</si>
  <si>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</si>
  <si>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</si>
  <si>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</si>
  <si>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</si>
  <si>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</si>
  <si>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</si>
  <si>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</si>
  <si>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</si>
  <si>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</si>
  <si>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</si>
  <si>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</si>
  <si>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</si>
  <si>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</si>
  <si>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</si>
  <si>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</si>
  <si>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</si>
  <si>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</si>
  <si>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</si>
  <si>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</si>
  <si>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</si>
  <si>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</si>
  <si>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</si>
  <si>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</si>
  <si>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</si>
  <si>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</si>
  <si>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</si>
  <si>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</si>
  <si>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</si>
  <si>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</si>
  <si>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</si>
  <si>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</si>
  <si>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</si>
  <si>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</si>
  <si>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</si>
  <si>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</si>
  <si>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</si>
  <si>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</si>
  <si>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</si>
  <si>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</si>
  <si>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</si>
  <si>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</si>
  <si>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</si>
  <si>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</si>
  <si>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</si>
  <si>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</si>
  <si>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</si>
  <si>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</si>
  <si>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</si>
  <si>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</si>
  <si>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</si>
  <si>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</si>
  <si>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</si>
  <si>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</si>
  <si>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</si>
  <si>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</si>
  <si>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</si>
  <si>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</si>
  <si>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</si>
  <si>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</si>
  <si>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</si>
  <si>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</si>
  <si>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</si>
  <si>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</si>
  <si>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</si>
  <si>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</si>
  <si>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</si>
  <si>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</si>
  <si>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</si>
  <si>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</si>
  <si>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</si>
  <si>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</si>
  <si>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</si>
  <si>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</si>
  <si>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</si>
  <si>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</si>
  <si>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</si>
  <si>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</si>
  <si>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</si>
  <si>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</si>
  <si>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</si>
  <si>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</si>
  <si>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</si>
  <si>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</si>
  <si>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</si>
  <si>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</si>
  <si>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</si>
  <si>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</si>
  <si>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</si>
  <si>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</si>
  <si>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</si>
  <si>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</si>
  <si>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</si>
  <si>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</si>
  <si>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</si>
  <si>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</si>
  <si>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</si>
  <si>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</si>
  <si>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</si>
  <si>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</si>
  <si>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</si>
  <si>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</si>
  <si>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</si>
  <si>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</si>
  <si>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</si>
  <si>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</si>
  <si>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</si>
  <si>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</si>
  <si>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</si>
  <si>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</si>
  <si>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</si>
  <si>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</si>
  <si>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</si>
  <si>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</si>
  <si>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</si>
  <si>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</si>
  <si>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</si>
  <si>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</si>
  <si>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</si>
  <si>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</si>
  <si>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</si>
  <si>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</si>
  <si>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</si>
  <si>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</si>
  <si>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</si>
  <si>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</si>
  <si>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</si>
  <si>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</si>
  <si>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</si>
  <si>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</si>
  <si>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</si>
  <si>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</si>
  <si>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</si>
  <si>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</si>
  <si>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</si>
  <si>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</si>
  <si>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</si>
  <si>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</si>
  <si>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</si>
  <si>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</si>
  <si>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</si>
  <si>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</si>
  <si>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</si>
  <si>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</si>
  <si>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</si>
  <si>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</si>
  <si>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</si>
  <si>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</si>
  <si>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</si>
  <si>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</si>
  <si>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</si>
  <si>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</si>
  <si>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</si>
  <si>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</si>
  <si>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</si>
  <si>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</si>
  <si>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</si>
  <si>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</si>
  <si>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</si>
  <si>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</si>
  <si>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</si>
  <si>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</si>
  <si>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</si>
  <si>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</si>
  <si>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</si>
  <si>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</si>
  <si>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</si>
  <si>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</si>
  <si>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</si>
  <si>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</si>
  <si>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</si>
  <si>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</si>
  <si>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</si>
  <si>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</si>
  <si>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</si>
  <si>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</si>
  <si>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</si>
  <si>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</si>
  <si>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</si>
  <si>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</si>
  <si>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</si>
  <si>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</si>
  <si>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</si>
  <si>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</si>
  <si>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</si>
  <si>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</si>
  <si>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</si>
  <si>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</si>
  <si>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</si>
  <si>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</si>
  <si>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</si>
  <si>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</si>
  <si>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</si>
  <si>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</si>
  <si>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</si>
  <si>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</si>
  <si>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</si>
  <si>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</si>
  <si>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</si>
  <si>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</si>
  <si>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</si>
  <si>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</si>
  <si>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</si>
  <si>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</si>
  <si>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</si>
  <si>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</si>
  <si>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</si>
  <si>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</si>
  <si>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</si>
  <si>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</si>
  <si>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</si>
  <si>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</si>
  <si>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</si>
  <si>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</si>
  <si>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</si>
  <si>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</si>
  <si>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</si>
  <si>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</si>
  <si>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</si>
  <si>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</si>
  <si>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</si>
  <si>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</si>
  <si>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</si>
  <si>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</si>
  <si>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</si>
  <si>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</si>
  <si>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</si>
  <si>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</si>
  <si>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</si>
  <si>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</si>
  <si>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</si>
  <si>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</si>
  <si>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</si>
  <si>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</si>
  <si>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</si>
  <si>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</si>
  <si>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</si>
  <si>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</si>
  <si>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</si>
  <si>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</si>
  <si>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</si>
  <si>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</si>
  <si>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</si>
  <si>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</si>
  <si>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</si>
  <si>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</si>
  <si>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</si>
  <si>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</si>
  <si>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</si>
  <si>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</si>
  <si>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</si>
  <si>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</si>
  <si>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</si>
  <si>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</si>
  <si>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</si>
  <si>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</si>
  <si>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</si>
  <si>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</si>
  <si>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</si>
  <si>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</si>
  <si>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</si>
  <si>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</si>
  <si>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</si>
  <si>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</si>
  <si>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</si>
  <si>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</si>
  <si>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</si>
  <si>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</si>
  <si>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</si>
  <si>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</si>
  <si>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</si>
  <si>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</si>
  <si>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</si>
  <si>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</si>
  <si>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</si>
  <si>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</si>
  <si>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</si>
  <si>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</si>
  <si>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</si>
  <si>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</si>
  <si>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</si>
  <si>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</si>
  <si>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</si>
  <si>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</si>
  <si>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</si>
  <si>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</si>
  <si>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</si>
  <si>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</si>
  <si>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</si>
  <si>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</si>
  <si>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</si>
  <si>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</si>
  <si>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</si>
  <si>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</si>
  <si>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</si>
  <si>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</si>
  <si>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</si>
  <si>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</si>
  <si>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</si>
  <si>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</si>
  <si>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</si>
  <si>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</si>
  <si>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</si>
  <si>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</si>
  <si>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</si>
  <si>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</si>
  <si>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</si>
  <si>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</si>
  <si>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</si>
  <si>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</si>
  <si>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</si>
  <si>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</si>
  <si>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</si>
  <si>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</si>
  <si>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</si>
  <si>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</si>
  <si>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</si>
  <si>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</si>
  <si>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</si>
  <si>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</si>
  <si>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</si>
  <si>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</si>
  <si>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</si>
  <si>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</si>
  <si>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</si>
  <si>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</si>
  <si>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</si>
  <si>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</si>
  <si>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</si>
  <si>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</si>
  <si>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</si>
  <si>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</si>
  <si>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</si>
  <si>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</si>
  <si>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</si>
  <si>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</si>
  <si>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</si>
  <si>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</si>
  <si>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</si>
  <si>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</si>
  <si>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</si>
  <si>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</si>
  <si>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</si>
  <si>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</si>
  <si>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</si>
  <si>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</si>
  <si>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</si>
  <si>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</si>
  <si>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</si>
  <si>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</si>
  <si>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</si>
  <si>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</si>
  <si>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</si>
  <si>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</si>
  <si>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</si>
  <si>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</si>
  <si>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</si>
  <si>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</si>
  <si>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</si>
  <si>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</si>
  <si>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</si>
  <si>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</si>
  <si>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</si>
  <si>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</si>
  <si>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</si>
  <si>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</si>
  <si>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</si>
  <si>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</si>
  <si>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</si>
  <si>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</si>
  <si>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</si>
  <si>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</si>
  <si>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</si>
  <si>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</si>
  <si>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</si>
  <si>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</si>
  <si>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</si>
  <si>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</si>
  <si>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</si>
  <si>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</si>
  <si>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</si>
  <si>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</si>
  <si>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</si>
  <si>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</si>
  <si>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</si>
  <si>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</si>
  <si>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</si>
  <si>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</si>
  <si>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</si>
  <si>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</si>
  <si>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</si>
  <si>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</si>
  <si>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</si>
  <si>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</si>
  <si>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</si>
  <si>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</si>
  <si>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</si>
  <si>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</si>
  <si>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</si>
  <si>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</si>
  <si>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</si>
  <si>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</si>
  <si>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</si>
  <si>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</si>
  <si>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</si>
  <si>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</si>
  <si>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</si>
  <si>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</si>
  <si>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</si>
  <si>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</si>
  <si>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</si>
  <si>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</si>
  <si>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</si>
  <si>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</si>
  <si>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</si>
  <si>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</si>
  <si>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</si>
  <si>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</si>
  <si>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</si>
  <si>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</si>
  <si>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</si>
  <si>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</si>
  <si>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</si>
  <si>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</si>
  <si>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</si>
  <si>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</si>
  <si>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</si>
  <si>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</si>
  <si>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</si>
  <si>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</si>
  <si>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</si>
  <si>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</si>
  <si>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</si>
  <si>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</si>
  <si>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</si>
  <si>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</si>
  <si>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</si>
  <si>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</si>
  <si>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</si>
  <si>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</si>
  <si>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</si>
  <si>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</si>
  <si>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</si>
  <si>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</si>
  <si>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</si>
  <si>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</si>
  <si>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</si>
  <si>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</si>
  <si>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</si>
  <si>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</si>
  <si>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</si>
  <si>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</si>
  <si>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</si>
  <si>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</si>
  <si>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</si>
  <si>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</si>
  <si>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</si>
  <si>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</si>
  <si>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</si>
  <si>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</si>
  <si>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</si>
  <si>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</si>
  <si>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</si>
  <si>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</si>
  <si>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</si>
  <si>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</si>
  <si>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</si>
  <si>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</si>
  <si>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</si>
  <si>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</si>
  <si>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</si>
  <si>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</si>
  <si>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</si>
  <si>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</si>
  <si>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</si>
  <si>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</si>
  <si>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</si>
  <si>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</si>
  <si>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</si>
  <si>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</si>
  <si>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</si>
  <si>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</si>
  <si>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</si>
  <si>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</si>
  <si>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</si>
  <si>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</si>
  <si>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</si>
  <si>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</si>
  <si>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</si>
  <si>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</si>
  <si>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</si>
  <si>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</si>
  <si>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</si>
  <si>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</si>
  <si>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</si>
  <si>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</si>
  <si>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</si>
  <si>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</si>
  <si>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</si>
  <si>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</si>
  <si>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</si>
  <si>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</si>
  <si>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</si>
  <si>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</si>
  <si>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</si>
  <si>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</si>
  <si>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</si>
  <si>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</si>
  <si>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</si>
  <si>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</si>
  <si>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</si>
  <si>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</si>
  <si>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</si>
  <si>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</si>
  <si>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</si>
  <si>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</si>
  <si>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</si>
  <si>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</si>
  <si>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</si>
  <si>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</si>
  <si>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</si>
  <si>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</si>
  <si>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</si>
  <si>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</si>
  <si>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</si>
  <si>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</si>
  <si>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</si>
  <si>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</si>
  <si>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</si>
  <si>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</si>
  <si>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</si>
  <si>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</si>
  <si>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</si>
  <si>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</si>
  <si>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</si>
  <si>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</si>
  <si>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</si>
  <si>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</si>
  <si>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</si>
  <si>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</si>
  <si>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</si>
  <si>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</si>
  <si>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</si>
  <si>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</si>
  <si>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</si>
  <si>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</si>
  <si>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</si>
  <si>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</si>
  <si>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</si>
  <si>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</si>
  <si>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</si>
  <si>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</si>
  <si>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</si>
  <si>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</si>
  <si>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</si>
  <si>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</si>
  <si>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</si>
  <si>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</si>
  <si>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</si>
  <si>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</si>
  <si>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</si>
  <si>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</si>
  <si>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</si>
  <si>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</si>
  <si>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</si>
  <si>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</si>
  <si>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</si>
  <si>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</si>
  <si>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</si>
  <si>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</si>
  <si>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</si>
  <si>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</si>
  <si>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</si>
  <si>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</si>
  <si>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</si>
  <si>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</si>
  <si>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</si>
  <si>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</si>
  <si>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</si>
  <si>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</si>
  <si>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</si>
  <si>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</si>
  <si>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</si>
  <si>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</si>
  <si>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</si>
  <si>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</si>
  <si>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</si>
  <si>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</si>
  <si>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</si>
  <si>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</si>
  <si>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</si>
  <si>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</si>
  <si>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</si>
  <si>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</si>
  <si>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</si>
  <si>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</si>
  <si>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</si>
  <si>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</si>
  <si>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</si>
  <si>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</si>
  <si>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</si>
  <si>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</si>
  <si>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</si>
  <si>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</si>
  <si>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</si>
  <si>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</si>
  <si>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</si>
  <si>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</si>
  <si>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</si>
  <si>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</si>
  <si>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</si>
  <si>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</si>
  <si>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</si>
  <si>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</si>
  <si>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</si>
  <si>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</si>
  <si>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</si>
  <si>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</si>
  <si>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</si>
  <si>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</si>
  <si>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</si>
  <si>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</si>
  <si>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</si>
  <si>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</si>
  <si>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</si>
  <si>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</si>
  <si>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</si>
  <si>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</si>
  <si>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</si>
  <si>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</si>
  <si>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</si>
  <si>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</si>
  <si>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</si>
  <si>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</si>
  <si>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</si>
  <si>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</si>
  <si>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</si>
  <si>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</si>
  <si>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</si>
  <si>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</si>
  <si>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</si>
  <si>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</si>
  <si>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</si>
  <si>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</si>
  <si>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</si>
  <si>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</si>
  <si>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</si>
  <si>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</si>
  <si>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</si>
  <si>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</si>
  <si>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</si>
  <si>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</si>
  <si>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</si>
  <si>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</si>
  <si>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</si>
  <si>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</si>
  <si>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</si>
  <si>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</si>
  <si>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</si>
  <si>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</si>
  <si>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</si>
  <si>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</si>
  <si>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</si>
  <si>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</si>
  <si>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</si>
  <si>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</si>
  <si>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</si>
  <si>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</si>
  <si>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</si>
  <si>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</si>
  <si>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</si>
  <si>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</si>
  <si>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</si>
  <si>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</si>
  <si>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</si>
  <si>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</si>
  <si>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</si>
  <si>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</si>
  <si>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</si>
  <si>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</si>
  <si>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</si>
  <si>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</si>
  <si>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</si>
  <si>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</si>
  <si>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</si>
  <si>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</si>
  <si>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</si>
  <si>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</si>
  <si>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</si>
  <si>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</si>
  <si>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</si>
  <si>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</si>
  <si>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</si>
  <si>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</si>
  <si>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</si>
  <si>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</si>
  <si>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</si>
  <si>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</si>
  <si>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</si>
  <si>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</si>
  <si>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</si>
  <si>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</si>
  <si>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</si>
  <si>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</si>
  <si>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</si>
  <si>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</si>
  <si>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</si>
  <si>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</si>
  <si>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</si>
  <si>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</si>
  <si>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</si>
  <si>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</si>
  <si>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</si>
  <si>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</si>
  <si>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</si>
  <si>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</si>
  <si>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</si>
  <si>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</si>
  <si>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</si>
  <si>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</si>
  <si>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</si>
  <si>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</si>
  <si>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</si>
  <si>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</si>
  <si>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</si>
  <si>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</si>
  <si>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</si>
  <si>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</si>
  <si>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</si>
  <si>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</si>
  <si>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</si>
  <si>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</si>
  <si>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</si>
  <si>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</si>
  <si>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</si>
  <si>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</si>
  <si>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</si>
  <si>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</si>
  <si>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</si>
  <si>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</si>
  <si>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</si>
  <si>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</si>
  <si>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</si>
  <si>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</si>
  <si>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</si>
  <si>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</si>
  <si>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</si>
  <si>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</si>
  <si>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</si>
  <si>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</si>
  <si>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</si>
  <si>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</si>
  <si>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</si>
  <si>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</si>
  <si>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</si>
  <si>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</si>
  <si>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</si>
  <si>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</si>
  <si>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</si>
  <si>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</si>
  <si>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</si>
  <si>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</si>
  <si>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</si>
  <si>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</si>
  <si>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</si>
  <si>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</si>
  <si>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</si>
  <si>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</si>
  <si>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</si>
  <si>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</si>
  <si>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</si>
  <si>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</si>
  <si>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</si>
  <si>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</si>
  <si>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</si>
  <si>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</si>
  <si>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</si>
  <si>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</si>
  <si>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</si>
  <si>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</si>
  <si>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</si>
  <si>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</si>
  <si>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</si>
  <si>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</si>
  <si>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</si>
  <si>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</si>
  <si>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</si>
  <si>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</si>
  <si>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</si>
  <si>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</si>
  <si>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</si>
  <si>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</si>
  <si>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</si>
  <si>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</si>
  <si>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</si>
  <si>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</si>
  <si>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</si>
  <si>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</si>
  <si>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</si>
  <si>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</si>
  <si>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</si>
  <si>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</si>
  <si>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</si>
  <si>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</si>
  <si>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</si>
  <si>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</si>
  <si>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</si>
  <si>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</si>
  <si>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</si>
  <si>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</si>
  <si>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</si>
  <si>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</si>
  <si>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</si>
  <si>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</si>
  <si>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</si>
  <si>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</si>
  <si>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</si>
  <si>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</si>
  <si>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</si>
  <si>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</si>
  <si>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</si>
  <si>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</si>
  <si>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</si>
  <si>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</si>
  <si>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</si>
  <si>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</si>
  <si>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</si>
  <si>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</si>
  <si>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</si>
  <si>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</si>
  <si>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</si>
  <si>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</si>
  <si>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</si>
  <si>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</si>
  <si>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</si>
  <si>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</si>
  <si>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</si>
  <si>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</si>
  <si>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</si>
  <si>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</si>
  <si>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</si>
  <si>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</si>
  <si>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</si>
  <si>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</si>
  <si>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</si>
  <si>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</si>
  <si>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</si>
  <si>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</si>
  <si>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</si>
  <si>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</si>
  <si>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</si>
  <si>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</si>
  <si>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</si>
  <si>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</si>
  <si>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</si>
  <si>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</si>
  <si>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</si>
  <si>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</si>
  <si>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</si>
  <si>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</si>
  <si>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</si>
  <si>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</si>
  <si>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</si>
  <si>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</si>
  <si>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</si>
  <si>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</si>
  <si>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</si>
  <si>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</si>
  <si>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</si>
  <si>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</si>
  <si>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</si>
  <si>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</si>
  <si>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</si>
  <si>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</si>
  <si>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</si>
  <si>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</si>
  <si>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</si>
  <si>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</si>
  <si>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</si>
  <si>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</si>
  <si>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</si>
  <si>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</si>
  <si>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</si>
  <si>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</si>
  <si>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</si>
  <si>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</si>
  <si>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</si>
  <si>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</si>
  <si>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</si>
  <si>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</si>
  <si>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</si>
  <si>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</si>
  <si>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</si>
  <si>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</si>
  <si>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</si>
  <si>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</si>
  <si>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</si>
  <si>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</si>
  <si>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</si>
  <si>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</si>
  <si>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</si>
  <si>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</si>
  <si>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</si>
  <si>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</si>
  <si>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</si>
  <si>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</si>
  <si>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</si>
  <si>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</si>
  <si>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</si>
  <si>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</si>
  <si>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</si>
  <si>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</si>
  <si>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</si>
  <si>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</si>
  <si>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</si>
  <si>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</si>
  <si>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</si>
  <si>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</si>
  <si>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</si>
  <si>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</si>
  <si>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</si>
  <si>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</si>
  <si>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</si>
  <si>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</si>
  <si>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</si>
  <si>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</si>
  <si>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</si>
  <si>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</si>
  <si>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</si>
  <si>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</si>
  <si>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</si>
  <si>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</si>
  <si>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</si>
  <si>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</si>
  <si>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</si>
  <si>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</si>
  <si>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</si>
  <si>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</si>
  <si>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</si>
  <si>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</si>
  <si>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</si>
  <si>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</si>
  <si>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</si>
  <si>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</si>
  <si>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</si>
  <si>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</si>
  <si>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</si>
  <si>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</si>
  <si>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</si>
  <si>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</si>
  <si>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</si>
  <si>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</si>
  <si>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</si>
  <si>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</si>
  <si>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</si>
  <si>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</si>
  <si>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</si>
  <si>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</si>
  <si>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</si>
  <si>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</si>
  <si>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</si>
  <si>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</si>
  <si>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</si>
  <si>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</si>
  <si>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</si>
  <si>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</si>
  <si>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</si>
  <si>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</si>
  <si>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</si>
  <si>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</si>
  <si>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</si>
  <si>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</si>
  <si>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</si>
  <si>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</si>
  <si>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</si>
  <si>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</si>
  <si>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</si>
  <si>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</si>
  <si>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</si>
  <si>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</si>
  <si>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</si>
  <si>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</si>
  <si>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</si>
  <si>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</si>
  <si>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</si>
  <si>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</si>
  <si>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</si>
  <si>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</si>
  <si>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</si>
  <si>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</si>
  <si>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</si>
  <si>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</si>
  <si>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</si>
  <si>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</si>
  <si>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</si>
  <si>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</si>
  <si>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</si>
  <si>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</si>
  <si>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</si>
  <si>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</si>
  <si>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</si>
  <si>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</si>
  <si>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</si>
  <si>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</si>
  <si>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</si>
  <si>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</si>
  <si>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</si>
  <si>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</si>
  <si>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</si>
  <si>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</si>
  <si>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</si>
  <si>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</si>
  <si>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</si>
  <si>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</si>
  <si>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</si>
  <si>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</si>
  <si>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</si>
  <si>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</si>
  <si>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</si>
  <si>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</si>
  <si>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</si>
  <si>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</si>
  <si>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</si>
  <si>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</si>
  <si>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</si>
  <si>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</si>
  <si>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</si>
  <si>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</si>
  <si>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</si>
  <si>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</si>
  <si>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</si>
  <si>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</si>
  <si>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</si>
  <si>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</si>
  <si>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</si>
  <si>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</si>
  <si>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</si>
  <si>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</si>
  <si>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</si>
  <si>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</si>
  <si>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</si>
  <si>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</si>
  <si>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</si>
  <si>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</si>
  <si>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</si>
  <si>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</si>
  <si>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</si>
  <si>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</si>
  <si>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</si>
  <si>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</si>
  <si>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</si>
  <si>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</si>
  <si>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</si>
  <si>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</si>
  <si>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</si>
  <si>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</si>
  <si>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</si>
  <si>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</si>
  <si>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</si>
  <si>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</si>
  <si>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</si>
  <si>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</si>
  <si>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</si>
  <si>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</si>
  <si>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</si>
  <si>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</si>
  <si>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</si>
  <si>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</si>
  <si>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</si>
  <si>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</si>
  <si>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</si>
  <si>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</si>
  <si>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</si>
  <si>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</si>
  <si>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</si>
  <si>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</si>
  <si>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</si>
  <si>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</si>
  <si>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</si>
  <si>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</si>
  <si>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</si>
  <si>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</si>
  <si>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</si>
  <si>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</si>
  <si>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</si>
  <si>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</si>
  <si>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</si>
  <si>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</si>
  <si>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</si>
  <si>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</si>
  <si>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</si>
  <si>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</si>
  <si>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</si>
  <si>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</si>
  <si>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</si>
  <si>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</si>
  <si>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</si>
  <si>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</si>
  <si>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</si>
  <si>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</si>
  <si>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</si>
  <si>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</si>
  <si>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</si>
  <si>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</si>
  <si>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</si>
  <si>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</si>
  <si>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</si>
  <si>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</si>
  <si>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</si>
  <si>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</si>
  <si>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</si>
  <si>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</si>
  <si>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</si>
  <si>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</si>
  <si>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</si>
  <si>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</si>
  <si>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</si>
  <si>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</si>
  <si>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</si>
  <si>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</si>
  <si>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</si>
  <si>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</si>
  <si>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</si>
  <si>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</si>
  <si>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</si>
  <si>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</si>
  <si>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</si>
  <si>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</si>
  <si>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</si>
  <si>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</si>
  <si>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</si>
  <si>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</si>
  <si>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</si>
  <si>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</si>
  <si>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</si>
  <si>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</si>
  <si>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</si>
  <si>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</si>
  <si>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</si>
  <si>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</si>
  <si>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</si>
  <si>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</si>
  <si>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</si>
  <si>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</si>
  <si>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</si>
  <si>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</si>
  <si>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</si>
  <si>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</si>
  <si>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</si>
  <si>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</si>
  <si>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</si>
  <si>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</si>
  <si>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</si>
  <si>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</si>
  <si>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</si>
  <si>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</si>
  <si>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</si>
  <si>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</si>
  <si>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</si>
  <si>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</si>
  <si>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</si>
  <si>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</si>
  <si>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</si>
  <si>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</si>
  <si>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</si>
  <si>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</si>
  <si>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</si>
  <si>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</si>
  <si>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</si>
  <si>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</si>
  <si>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</si>
  <si>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</si>
  <si>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</si>
  <si>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</si>
  <si>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</si>
  <si>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</si>
  <si>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</si>
  <si>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</si>
  <si>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</si>
  <si>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</si>
  <si>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</si>
  <si>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</si>
  <si>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</si>
  <si>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</si>
  <si>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</si>
  <si>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</si>
  <si>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</si>
  <si>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</si>
  <si>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</si>
  <si>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</si>
  <si>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</si>
  <si>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</si>
  <si>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</si>
  <si>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</si>
  <si>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</si>
  <si>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</si>
  <si>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</si>
  <si>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</si>
  <si>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</si>
  <si>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</si>
  <si>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</si>
  <si>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</si>
  <si>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</si>
  <si>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</si>
  <si>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</si>
  <si>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</si>
  <si>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</si>
  <si>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</si>
  <si>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</si>
  <si>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</si>
  <si>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</si>
  <si>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</si>
  <si>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</si>
  <si>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</si>
  <si>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</si>
  <si>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</si>
  <si>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</si>
  <si>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</si>
  <si>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</si>
  <si>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</si>
  <si>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</si>
  <si>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</si>
  <si>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</si>
  <si>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</si>
  <si>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</si>
  <si>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</si>
  <si>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</si>
  <si>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</si>
  <si>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</si>
  <si>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</si>
  <si>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</si>
  <si>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</si>
  <si>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</si>
  <si>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</si>
  <si>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</si>
  <si>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</si>
  <si>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</si>
  <si>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</si>
  <si>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</si>
  <si>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</si>
  <si>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</si>
  <si>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</si>
  <si>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</si>
  <si>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</si>
  <si>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</si>
  <si>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</si>
  <si>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</si>
  <si>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</si>
  <si>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</si>
  <si>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</si>
  <si>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</si>
  <si>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</si>
  <si>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</si>
  <si>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</si>
  <si>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</si>
  <si>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</si>
  <si>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</si>
  <si>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</si>
  <si>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</si>
  <si>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</si>
  <si>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</si>
  <si>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</si>
  <si>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</si>
  <si>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</si>
  <si>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</si>
  <si>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</si>
  <si>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</si>
  <si>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</si>
  <si>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</si>
  <si>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</si>
  <si>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</si>
  <si>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</si>
  <si>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</si>
  <si>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</si>
  <si>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</si>
  <si>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</si>
  <si>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</si>
  <si>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</si>
  <si>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</si>
  <si>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</si>
  <si>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</si>
  <si>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</si>
  <si>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</si>
  <si>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</si>
  <si>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</si>
  <si>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</si>
  <si>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</si>
  <si>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</si>
  <si>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</si>
  <si>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</si>
  <si>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</si>
  <si>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</si>
  <si>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</si>
  <si>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</si>
  <si>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</si>
  <si>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</si>
  <si>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</si>
  <si>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</si>
  <si>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</si>
  <si>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</si>
  <si>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</si>
  <si>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</si>
  <si>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</si>
  <si>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</si>
  <si>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</si>
  <si>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</si>
  <si>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</si>
  <si>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</si>
  <si>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</si>
  <si>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</si>
  <si>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</si>
  <si>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</si>
  <si>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</si>
  <si>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</si>
  <si>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</si>
  <si>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</si>
  <si>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</si>
  <si>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</si>
  <si>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</si>
  <si>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</si>
  <si>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</si>
  <si>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</si>
  <si>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</si>
  <si>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</si>
  <si>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</si>
  <si>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</si>
  <si>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</si>
  <si>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</si>
  <si>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</si>
  <si>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</si>
  <si>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</si>
  <si>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</si>
  <si>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</si>
  <si>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</si>
  <si>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</si>
  <si>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</si>
  <si>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</si>
  <si>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</si>
  <si>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</si>
  <si>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</si>
  <si>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</si>
  <si>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</si>
  <si>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</si>
  <si>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</si>
  <si>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</si>
  <si>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</si>
  <si>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</si>
  <si>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</si>
  <si>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</si>
  <si>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</si>
  <si>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</si>
  <si>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</si>
  <si>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</si>
  <si>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</si>
  <si>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</si>
  <si>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</si>
  <si>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</si>
  <si>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</si>
  <si>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</si>
  <si>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</si>
  <si>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</si>
  <si>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</si>
  <si>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</si>
  <si>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</si>
  <si>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</si>
  <si>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</si>
  <si>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</si>
  <si>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</si>
  <si>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</si>
  <si>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</si>
  <si>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</si>
  <si>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</si>
  <si>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</si>
  <si>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</si>
  <si>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</si>
  <si>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</si>
  <si>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</si>
  <si>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</si>
  <si>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</si>
  <si>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</si>
  <si>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</si>
  <si>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</si>
  <si>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</si>
  <si>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</si>
  <si>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</si>
  <si>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</si>
  <si>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</si>
  <si>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</si>
  <si>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</si>
  <si>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</si>
  <si>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</si>
  <si>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</si>
  <si>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</si>
  <si>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</si>
  <si>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</si>
  <si>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</si>
  <si>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</si>
  <si>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</si>
  <si>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</si>
  <si>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</si>
  <si>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</si>
  <si>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</si>
  <si>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</si>
  <si>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</si>
  <si>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</si>
  <si>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</si>
  <si>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</si>
  <si>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</si>
  <si>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</si>
  <si>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</si>
  <si>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</si>
  <si>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</si>
  <si>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</si>
  <si>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</si>
  <si>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</si>
  <si>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</si>
  <si>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</si>
  <si>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</si>
  <si>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</si>
  <si>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</si>
  <si>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</si>
  <si>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</si>
  <si>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</si>
  <si>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</si>
  <si>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</si>
  <si>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</si>
  <si>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</si>
  <si>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</si>
  <si>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</si>
  <si>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</si>
  <si>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</si>
  <si>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</si>
  <si>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</si>
  <si>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</si>
  <si>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</si>
  <si>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</si>
  <si>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</si>
  <si>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</si>
  <si>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</si>
  <si>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</si>
  <si>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</si>
  <si>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</si>
  <si>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</si>
  <si>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</si>
  <si>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</si>
  <si>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</si>
  <si>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</si>
  <si>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</si>
  <si>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</si>
  <si>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</si>
  <si>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</si>
  <si>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</si>
  <si>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</si>
  <si>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</si>
  <si>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</si>
  <si>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</si>
  <si>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</si>
  <si>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</si>
  <si>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</si>
  <si>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</si>
  <si>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</si>
  <si>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</si>
  <si>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</si>
  <si>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</si>
  <si>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</si>
  <si>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</si>
  <si>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</si>
  <si>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</si>
  <si>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</si>
  <si>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</si>
  <si>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</si>
  <si>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</si>
  <si>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</si>
  <si>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</si>
  <si>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</si>
  <si>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</si>
  <si>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</si>
  <si>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</si>
  <si>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</si>
  <si>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</si>
  <si>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</si>
  <si>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</si>
  <si>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</si>
  <si>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</si>
  <si>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</si>
  <si>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</si>
  <si>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</si>
  <si>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</si>
  <si>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</si>
  <si>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</si>
  <si>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</si>
  <si>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</si>
  <si>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</si>
  <si>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</si>
  <si>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</si>
  <si>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</si>
  <si>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</si>
  <si>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</si>
  <si>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</si>
  <si>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</si>
  <si>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</si>
  <si>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</si>
  <si>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</si>
  <si>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</si>
  <si>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</si>
  <si>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</si>
  <si>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</si>
  <si>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</si>
  <si>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</si>
  <si>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</si>
  <si>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</si>
  <si>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</si>
  <si>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</si>
  <si>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</si>
  <si>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</si>
  <si>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</si>
  <si>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</si>
  <si>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</si>
  <si>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</si>
  <si>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</si>
  <si>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</si>
  <si>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</si>
  <si>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</si>
  <si>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</si>
  <si>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</si>
  <si>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</si>
  <si>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</si>
  <si>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</si>
  <si>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</si>
  <si>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</si>
  <si>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</si>
  <si>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</si>
  <si>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</si>
  <si>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</si>
  <si>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</si>
  <si>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</si>
  <si>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</si>
  <si>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</si>
  <si>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</si>
  <si>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</si>
  <si>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</si>
  <si>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</si>
  <si>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</si>
  <si>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</si>
  <si>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</si>
  <si>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</si>
  <si>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</si>
  <si>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</si>
  <si>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</si>
  <si>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</si>
  <si>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</si>
  <si>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</si>
  <si>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</si>
  <si>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</si>
  <si>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</si>
  <si>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</si>
  <si>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</si>
  <si>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</si>
  <si>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</si>
  <si>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</si>
  <si>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</si>
  <si>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</si>
  <si>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</si>
  <si>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</si>
  <si>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</si>
  <si>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</si>
  <si>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</si>
  <si>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</si>
  <si>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</si>
  <si>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</si>
  <si>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</si>
  <si>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</si>
  <si>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</si>
  <si>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</si>
  <si>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</si>
  <si>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</si>
  <si>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</si>
  <si>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</si>
  <si>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</si>
  <si>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</si>
  <si>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</si>
  <si>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</si>
  <si>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</si>
  <si>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</si>
  <si>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</si>
  <si>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</si>
  <si>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</si>
  <si>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</si>
  <si>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</si>
  <si>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</si>
  <si>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</si>
  <si>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</si>
  <si>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</si>
  <si>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</si>
  <si>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</si>
  <si>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</si>
  <si>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</si>
  <si>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</si>
  <si>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</si>
  <si>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</si>
  <si>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</si>
  <si>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</si>
  <si>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</si>
  <si>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</si>
  <si>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</si>
  <si>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</si>
  <si>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</si>
  <si>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</si>
  <si>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</si>
  <si>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</si>
  <si>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</si>
  <si>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</si>
  <si>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</si>
  <si>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</si>
  <si>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</si>
  <si>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</si>
  <si>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</si>
  <si>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</si>
  <si>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</si>
  <si>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</si>
  <si>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</si>
  <si>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</si>
  <si>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</si>
  <si>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</si>
  <si>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</si>
  <si>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</si>
  <si>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</si>
  <si>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</si>
  <si>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</si>
  <si>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</si>
  <si>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</si>
  <si>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</si>
  <si>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</si>
  <si>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</si>
  <si>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</si>
  <si>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</si>
  <si>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</si>
  <si>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</si>
  <si>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</si>
  <si>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</si>
  <si>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</si>
  <si>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</si>
  <si>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</si>
  <si>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</si>
  <si>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</si>
  <si>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</si>
  <si>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</si>
  <si>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</si>
  <si>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</si>
  <si>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</si>
  <si>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</si>
  <si>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</si>
  <si>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</si>
  <si>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</si>
  <si>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</si>
  <si>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</si>
  <si>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</si>
  <si>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</si>
  <si>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</si>
  <si>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</si>
  <si>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</si>
  <si>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</si>
  <si>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</si>
  <si>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</si>
  <si>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</si>
  <si>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</si>
  <si>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</si>
  <si>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</si>
  <si>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</si>
  <si>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</si>
  <si>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</si>
  <si>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</si>
  <si>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</si>
  <si>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</si>
  <si>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</si>
  <si>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</si>
  <si>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</si>
  <si>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</si>
  <si>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</si>
  <si>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</si>
  <si>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</si>
  <si>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</si>
  <si>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</si>
  <si>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</si>
  <si>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</si>
  <si>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</si>
  <si>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</si>
  <si>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</si>
  <si>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</si>
  <si>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</si>
  <si>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</si>
  <si>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</si>
  <si>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</si>
  <si>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</si>
  <si>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</si>
  <si>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</si>
  <si>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</si>
  <si>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</si>
  <si>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</si>
  <si>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</si>
  <si>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</si>
  <si>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</si>
  <si>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</si>
  <si>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</si>
  <si>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</si>
  <si>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</si>
  <si>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</si>
  <si>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</si>
  <si>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</si>
  <si>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</si>
  <si>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</si>
  <si>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</si>
  <si>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</si>
  <si>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</si>
  <si>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</si>
  <si>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</si>
  <si>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</si>
  <si>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</si>
  <si>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</si>
  <si>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</si>
  <si>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</si>
  <si>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</si>
  <si>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</si>
  <si>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</si>
  <si>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</si>
  <si>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</si>
  <si>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</si>
  <si>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</si>
  <si>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</si>
  <si>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</si>
  <si>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</si>
  <si>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</si>
  <si>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</si>
  <si>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</si>
  <si>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</si>
  <si>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</si>
  <si>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</si>
  <si>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</si>
  <si>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</si>
  <si>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</si>
  <si>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</si>
  <si>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</si>
  <si>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</si>
  <si>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</si>
  <si>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</si>
  <si>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</si>
  <si>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</si>
  <si>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</si>
  <si>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</si>
  <si>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</si>
  <si>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</si>
  <si>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</si>
  <si>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</si>
  <si>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</si>
  <si>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</si>
  <si>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</si>
  <si>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</si>
  <si>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</si>
  <si>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</si>
  <si>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</si>
  <si>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</si>
  <si>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</si>
  <si>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</si>
  <si>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</si>
  <si>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</si>
  <si>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</si>
  <si>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</si>
  <si>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</si>
  <si>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</si>
  <si>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</si>
  <si>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</si>
  <si>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</si>
  <si>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</si>
  <si>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</si>
  <si>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</si>
  <si>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</si>
  <si>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</si>
  <si>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</si>
  <si>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</si>
  <si>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</si>
  <si>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</si>
  <si>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</si>
  <si>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</si>
  <si>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</si>
  <si>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</si>
  <si>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</si>
  <si>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</si>
  <si>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</si>
  <si>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</si>
  <si>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</si>
  <si>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</si>
  <si>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</si>
  <si>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</si>
  <si>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</si>
  <si>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</si>
  <si>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</si>
  <si>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</si>
  <si>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</si>
  <si>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</si>
  <si>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</si>
  <si>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</si>
  <si>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</si>
  <si>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</si>
  <si>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</si>
  <si>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</si>
  <si>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</si>
  <si>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</si>
  <si>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</si>
  <si>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</si>
  <si>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</si>
  <si>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</si>
  <si>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</si>
  <si>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</si>
  <si>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</si>
  <si>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</si>
  <si>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</si>
  <si>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</si>
  <si>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</si>
  <si>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</si>
  <si>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</si>
  <si>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</si>
  <si>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</si>
  <si>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</si>
  <si>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</si>
  <si>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</si>
  <si>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</si>
  <si>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</si>
  <si>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</si>
  <si>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</si>
  <si>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</si>
  <si>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</si>
  <si>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</si>
  <si>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</si>
  <si>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</si>
  <si>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</si>
  <si>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</si>
  <si>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</si>
  <si>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</si>
  <si>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</si>
  <si>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</si>
  <si>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</si>
  <si>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</si>
  <si>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</si>
  <si>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</si>
  <si>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</si>
  <si>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</si>
  <si>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</si>
  <si>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</si>
  <si>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</si>
  <si>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</si>
  <si>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</si>
  <si>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</si>
  <si>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</si>
  <si>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</si>
  <si>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</si>
  <si>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</si>
  <si>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</si>
  <si>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</si>
  <si>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</si>
  <si>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</si>
  <si>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</si>
  <si>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</si>
  <si>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</si>
  <si>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</si>
  <si>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</si>
  <si>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</si>
  <si>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</si>
  <si>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</si>
  <si>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</si>
  <si>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</si>
  <si>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</si>
  <si>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</si>
  <si>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</si>
  <si>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</si>
  <si>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</si>
  <si>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</si>
  <si>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</si>
  <si>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</si>
  <si>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</si>
  <si>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</si>
  <si>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</si>
  <si>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</si>
  <si>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</si>
  <si>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</si>
  <si>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</si>
  <si>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</si>
  <si>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</si>
  <si>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</si>
  <si>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</si>
  <si>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</si>
  <si>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</si>
  <si>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</si>
  <si>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</si>
  <si>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</si>
  <si>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</si>
  <si>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</si>
  <si>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</si>
  <si>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</si>
  <si>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</si>
  <si>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</si>
  <si>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</si>
  <si>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</si>
  <si>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</si>
  <si>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</si>
  <si>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</si>
  <si>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</si>
  <si>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</si>
  <si>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</si>
  <si>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</si>
  <si>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</si>
  <si>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</si>
  <si>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</si>
  <si>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</si>
  <si>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</si>
  <si>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</si>
  <si>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</si>
  <si>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</si>
  <si>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</si>
  <si>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</si>
  <si>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</si>
  <si>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</si>
  <si>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</si>
  <si>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</si>
  <si>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</si>
  <si>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</si>
  <si>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</si>
  <si>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</si>
  <si>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</si>
  <si>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</si>
  <si>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</si>
  <si>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</si>
  <si>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</si>
  <si>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</si>
  <si>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</si>
  <si>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</si>
  <si>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</si>
  <si>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</si>
  <si>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</si>
  <si>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</si>
  <si>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</si>
  <si>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</si>
  <si>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</si>
  <si>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</si>
  <si>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</si>
  <si>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</si>
  <si>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</si>
  <si>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</si>
  <si>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</si>
  <si>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</si>
  <si>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</si>
  <si>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</si>
  <si>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</si>
  <si>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</si>
  <si>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</si>
  <si>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</si>
  <si>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</si>
  <si>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</si>
  <si>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</si>
  <si>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</si>
  <si>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</si>
  <si>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</si>
  <si>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</si>
  <si>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</si>
  <si>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</si>
  <si>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</si>
  <si>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</si>
  <si>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</si>
  <si>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</si>
  <si>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</si>
  <si>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</si>
  <si>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</si>
  <si>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</si>
  <si>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</si>
  <si>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</si>
  <si>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</si>
  <si>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</si>
  <si>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</si>
  <si>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</si>
  <si>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</si>
  <si>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</si>
  <si>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</si>
  <si>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</si>
  <si>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</si>
  <si>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</si>
  <si>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</si>
  <si>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</si>
  <si>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</si>
  <si>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</si>
  <si>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</si>
  <si>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</si>
  <si>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</si>
  <si>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</si>
  <si>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</si>
  <si>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</si>
  <si>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</si>
  <si>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</si>
  <si>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</si>
  <si>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</si>
  <si>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</si>
  <si>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</si>
  <si>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</si>
  <si>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</si>
  <si>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</si>
  <si>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</si>
  <si>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</si>
  <si>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</si>
  <si>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</si>
  <si>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</si>
  <si>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</si>
  <si>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</si>
  <si>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</si>
  <si>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</si>
  <si>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</si>
  <si>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</si>
  <si>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</si>
  <si>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</si>
  <si>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</si>
  <si>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</si>
  <si>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</si>
  <si>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</si>
  <si>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</si>
  <si>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</si>
  <si>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</si>
  <si>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</si>
  <si>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</si>
  <si>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</si>
  <si>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</si>
  <si>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</si>
  <si>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</si>
  <si>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</si>
  <si>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</si>
  <si>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</si>
  <si>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</si>
  <si>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</si>
  <si>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</si>
  <si>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</si>
  <si>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</si>
  <si>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</si>
  <si>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</si>
  <si>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</si>
  <si>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</si>
  <si>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</si>
  <si>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</si>
  <si>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</si>
  <si>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</si>
  <si>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</si>
  <si>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</si>
  <si>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</si>
  <si>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</si>
  <si>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</si>
  <si>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</si>
  <si>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</si>
  <si>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</si>
  <si>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</si>
  <si>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</si>
  <si>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</si>
  <si>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</si>
  <si>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</si>
  <si>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</si>
  <si>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</si>
  <si>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</si>
  <si>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</si>
  <si>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</si>
  <si>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</si>
  <si>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</si>
  <si>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</si>
  <si>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</si>
  <si>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</si>
  <si>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</si>
  <si>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</si>
  <si>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</si>
  <si>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</si>
  <si>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</si>
  <si>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</si>
  <si>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</si>
  <si>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</si>
  <si>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</si>
  <si>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</si>
  <si>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</si>
  <si>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</si>
  <si>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</si>
  <si>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</si>
  <si>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</si>
  <si>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</si>
  <si>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</si>
  <si>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</si>
  <si>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</si>
  <si>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</si>
  <si>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</si>
  <si>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</si>
  <si>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</si>
  <si>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</si>
  <si>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</si>
  <si>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</si>
  <si>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</si>
  <si>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</si>
  <si>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</si>
  <si>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</si>
  <si>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</si>
  <si>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</si>
  <si>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</si>
  <si>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</si>
  <si>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</si>
  <si>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</si>
  <si>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</si>
  <si>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</si>
  <si>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</si>
  <si>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</si>
  <si>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</si>
  <si>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</si>
  <si>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</si>
  <si>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</si>
  <si>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</si>
  <si>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</si>
  <si>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</si>
  <si>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</si>
  <si>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</si>
  <si>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</si>
  <si>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</si>
  <si>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</si>
  <si>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</si>
  <si>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</si>
  <si>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</si>
  <si>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</si>
  <si>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</si>
  <si>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</si>
  <si>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</si>
  <si>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</si>
  <si>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</si>
  <si>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</si>
  <si>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</si>
  <si>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</si>
  <si>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</si>
  <si>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</si>
  <si>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</si>
  <si>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</si>
  <si>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</si>
  <si>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</si>
  <si>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</si>
  <si>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</si>
  <si>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</si>
  <si>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</si>
  <si>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</si>
  <si>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</si>
  <si>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</si>
  <si>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</si>
  <si>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</si>
  <si>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</si>
  <si>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</si>
  <si>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</si>
  <si>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</si>
  <si>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</si>
  <si>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</si>
  <si>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</si>
  <si>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</si>
  <si>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</si>
  <si>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</si>
  <si>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</si>
  <si>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</si>
  <si>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</si>
  <si>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</si>
  <si>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</si>
  <si>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</si>
  <si>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</si>
  <si>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</si>
  <si>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</si>
  <si>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</si>
  <si>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</si>
  <si>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</si>
  <si>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</si>
  <si>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</si>
  <si>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</si>
  <si>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</si>
  <si>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</si>
  <si>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</si>
  <si>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</si>
  <si>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</si>
  <si>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</si>
  <si>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</si>
  <si>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</si>
  <si>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</si>
  <si>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</si>
  <si>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</si>
  <si>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</si>
  <si>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</si>
  <si>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</si>
  <si>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</si>
  <si>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</si>
  <si>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</si>
  <si>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</si>
  <si>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</si>
  <si>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</si>
  <si>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</si>
  <si>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</si>
  <si>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</si>
  <si>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</si>
  <si>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</si>
  <si>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</si>
  <si>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</si>
  <si>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</si>
  <si>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</si>
  <si>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</si>
  <si>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</si>
  <si>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</si>
  <si>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</si>
  <si>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</si>
  <si>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</si>
  <si>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</si>
  <si>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</si>
  <si>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</si>
  <si>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</si>
  <si>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</si>
  <si>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</si>
  <si>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</si>
  <si>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</si>
  <si>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</si>
  <si>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</si>
  <si>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</si>
  <si>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</si>
  <si>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</si>
  <si>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</si>
  <si>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</si>
  <si>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</si>
  <si>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</si>
  <si>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</si>
  <si>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</si>
  <si>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</si>
  <si>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</si>
  <si>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</si>
  <si>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</si>
  <si>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</si>
  <si>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</si>
  <si>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</si>
  <si>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</si>
  <si>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</si>
  <si>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</si>
  <si>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</si>
  <si>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</si>
  <si>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</si>
  <si>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</si>
  <si>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</si>
  <si>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</si>
  <si>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</si>
  <si>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</si>
  <si>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</si>
  <si>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</si>
  <si>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</si>
  <si>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</si>
  <si>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</si>
  <si>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</si>
  <si>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</si>
  <si>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</si>
  <si>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</si>
  <si>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</si>
  <si>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</si>
  <si>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</si>
  <si>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</si>
  <si>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</si>
  <si>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</si>
  <si>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</si>
  <si>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</si>
  <si>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</si>
  <si>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</si>
  <si>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</si>
  <si>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</si>
  <si>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</si>
  <si>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</si>
  <si>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</si>
  <si>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</si>
  <si>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</si>
  <si>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</si>
  <si>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</si>
  <si>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</si>
  <si>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</si>
  <si>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</si>
  <si>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</si>
  <si>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</si>
  <si>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</si>
  <si>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</si>
  <si>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</si>
  <si>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</si>
  <si>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</si>
  <si>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</si>
  <si>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</si>
  <si>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</si>
  <si>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</si>
  <si>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</si>
  <si>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</si>
  <si>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</si>
  <si>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</si>
  <si>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</si>
  <si>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</si>
  <si>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</si>
  <si>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</si>
  <si>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</si>
  <si>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</si>
  <si>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</si>
  <si>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</si>
  <si>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</si>
  <si>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</si>
  <si>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</si>
  <si>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</si>
  <si>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</si>
  <si>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</si>
  <si>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</si>
  <si>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</si>
  <si>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</si>
  <si>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</si>
  <si>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</si>
  <si>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</si>
  <si>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</si>
  <si>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</si>
  <si>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</si>
  <si>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</si>
  <si>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</si>
  <si>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</si>
  <si>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</si>
  <si>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</si>
  <si>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</si>
  <si>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</si>
  <si>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</si>
  <si>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</si>
  <si>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</si>
  <si>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</si>
  <si>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</si>
  <si>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</si>
  <si>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</si>
  <si>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</si>
  <si>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</si>
  <si>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</si>
  <si>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</si>
  <si>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</si>
  <si>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</si>
  <si>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</si>
  <si>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</si>
  <si>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</si>
  <si>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</si>
  <si>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</si>
  <si>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</si>
  <si>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</si>
  <si>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</si>
  <si>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</si>
  <si>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</si>
  <si>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</si>
  <si>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</si>
  <si>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</si>
  <si>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</si>
  <si>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</si>
  <si>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</si>
  <si>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</si>
  <si>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</si>
  <si>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</si>
  <si>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</si>
  <si>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</si>
  <si>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</si>
  <si>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</si>
  <si>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</si>
  <si>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</si>
  <si>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</si>
  <si>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</si>
  <si>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</si>
  <si>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</si>
  <si>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</si>
  <si>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</si>
  <si>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</si>
  <si>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</si>
  <si>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</si>
  <si>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</si>
  <si>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</si>
  <si>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</si>
  <si>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</si>
  <si>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</si>
  <si>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</si>
  <si>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</si>
  <si>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</si>
  <si>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</si>
  <si>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</si>
  <si>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</si>
  <si>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</si>
  <si>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</si>
  <si>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</si>
  <si>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</si>
  <si>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</si>
  <si>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</si>
  <si>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</si>
  <si>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</si>
  <si>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</si>
  <si>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</si>
  <si>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</si>
  <si>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</si>
  <si>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</si>
  <si>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</si>
  <si>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</si>
  <si>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</si>
  <si>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</si>
  <si>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</si>
  <si>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</si>
  <si>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</si>
  <si>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</si>
  <si>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</si>
  <si>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</si>
  <si>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</si>
  <si>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</si>
  <si>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</si>
  <si>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</si>
  <si>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</si>
  <si>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</si>
  <si>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</si>
  <si>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</si>
  <si>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</si>
  <si>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</si>
  <si>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</si>
  <si>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</si>
  <si>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</si>
  <si>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</si>
  <si>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</si>
  <si>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</si>
  <si>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</si>
  <si>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</si>
  <si>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</si>
  <si>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</si>
  <si>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</si>
  <si>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</si>
  <si>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</si>
  <si>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</si>
  <si>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</si>
  <si>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</si>
  <si>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</si>
  <si>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</si>
  <si>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</si>
  <si>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</si>
  <si>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</si>
  <si>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</si>
  <si>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</si>
  <si>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</si>
  <si>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</si>
  <si>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</si>
  <si>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</si>
  <si>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</si>
  <si>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</si>
  <si>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</si>
  <si>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</si>
  <si>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</si>
  <si>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</si>
  <si>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</si>
  <si>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</si>
  <si>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</si>
  <si>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</si>
  <si>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</si>
  <si>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</si>
  <si>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</si>
  <si>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</si>
  <si>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</si>
  <si>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</si>
  <si>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</si>
  <si>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</si>
  <si>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</si>
  <si>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</si>
  <si>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</si>
  <si>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</si>
  <si>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</si>
  <si>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</si>
  <si>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</si>
  <si>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</si>
  <si>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</si>
  <si>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</si>
  <si>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</si>
  <si>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</si>
  <si>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</si>
  <si>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</si>
  <si>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</si>
  <si>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</si>
  <si>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</si>
  <si>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</si>
  <si>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</si>
  <si>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</si>
  <si>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</si>
  <si>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</si>
  <si>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</si>
  <si>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</si>
  <si>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</si>
  <si>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</si>
  <si>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</si>
  <si>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</si>
  <si>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</si>
  <si>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</si>
  <si>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</si>
  <si>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</si>
  <si>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</si>
  <si>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</si>
  <si>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</si>
  <si>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</si>
  <si>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</si>
  <si>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</si>
  <si>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</si>
  <si>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</si>
  <si>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</si>
  <si>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</si>
  <si>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</si>
  <si>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</si>
  <si>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</si>
  <si>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</si>
  <si>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</si>
  <si>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</si>
  <si>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</si>
  <si>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</si>
  <si>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</si>
  <si>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</si>
  <si>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</si>
  <si>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</si>
  <si>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</si>
  <si>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</si>
  <si>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</si>
  <si>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</si>
  <si>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</si>
  <si>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</si>
  <si>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</si>
  <si>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</si>
  <si>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</si>
  <si>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</si>
  <si>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</si>
  <si>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</si>
  <si>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</si>
  <si>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</si>
  <si>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</si>
  <si>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</si>
  <si>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</si>
  <si>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</si>
  <si>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</si>
  <si>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</si>
  <si>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</si>
  <si>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</si>
  <si>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</si>
  <si>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</si>
  <si>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</si>
  <si>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</si>
  <si>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</si>
  <si>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</si>
  <si>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</si>
  <si>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</si>
  <si>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</si>
  <si>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</si>
  <si>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</si>
  <si>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</si>
  <si>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</si>
  <si>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</si>
  <si>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</si>
  <si>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</si>
  <si>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</si>
  <si>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</si>
  <si>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</si>
  <si>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</si>
  <si>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</si>
  <si>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</si>
  <si>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</si>
  <si>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</si>
  <si>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</si>
  <si>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</si>
  <si>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</si>
  <si>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</si>
  <si>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</si>
  <si>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</si>
  <si>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</si>
  <si>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</si>
  <si>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</si>
  <si>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</si>
  <si>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</si>
  <si>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</si>
  <si>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</si>
  <si>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</si>
  <si>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</si>
  <si>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</si>
  <si>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</si>
  <si>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</si>
  <si>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</si>
  <si>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</si>
  <si>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</si>
  <si>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</si>
  <si>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</si>
  <si>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</si>
  <si>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</si>
  <si>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</si>
  <si>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</si>
  <si>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</si>
  <si>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</si>
  <si>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</si>
  <si>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</si>
  <si>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</si>
  <si>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</si>
  <si>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</si>
  <si>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</si>
  <si>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</si>
  <si>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</si>
  <si>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</si>
  <si>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</si>
  <si>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</si>
  <si>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</si>
  <si>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</si>
  <si>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</si>
  <si>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</si>
  <si>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</si>
  <si>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</si>
  <si>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</si>
  <si>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</si>
  <si>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</si>
  <si>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</si>
  <si>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</si>
  <si>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</si>
  <si>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</si>
  <si>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</si>
  <si>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</si>
  <si>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</si>
  <si>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</si>
  <si>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</si>
  <si>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</si>
  <si>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</si>
  <si>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</si>
  <si>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</si>
  <si>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</si>
  <si>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</si>
  <si>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</si>
  <si>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</si>
  <si>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</si>
  <si>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</si>
  <si>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</si>
  <si>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</si>
  <si>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</si>
  <si>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</si>
  <si>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</si>
  <si>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</si>
  <si>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</si>
  <si>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</si>
  <si>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</si>
  <si>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</si>
  <si>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</si>
  <si>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</si>
  <si>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</si>
  <si>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</si>
  <si>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</si>
  <si>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</si>
  <si>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</si>
  <si>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</si>
  <si>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</si>
  <si>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</si>
  <si>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</si>
  <si>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</si>
  <si>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</si>
  <si>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</si>
  <si>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</si>
  <si>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</si>
  <si>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</si>
  <si>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</si>
  <si>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</si>
  <si>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</si>
  <si>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</si>
  <si>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</si>
  <si>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</si>
  <si>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</si>
  <si>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</si>
  <si>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</si>
  <si>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</si>
  <si>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</si>
  <si>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</si>
  <si>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</si>
  <si>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</si>
  <si>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</si>
  <si>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</si>
  <si>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</si>
  <si>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</si>
  <si>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</si>
  <si>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</si>
  <si>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</si>
  <si>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</si>
  <si>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</si>
  <si>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</si>
  <si>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</si>
  <si>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</si>
  <si>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</si>
  <si>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</si>
  <si>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</si>
  <si>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</si>
  <si>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</si>
  <si>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</si>
  <si>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</si>
  <si>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</si>
  <si>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</si>
  <si>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</si>
  <si>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</si>
  <si>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</si>
  <si>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</si>
  <si>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</si>
  <si>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</si>
  <si>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</si>
  <si>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</si>
  <si>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</si>
  <si>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</si>
  <si>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</si>
  <si>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</si>
  <si>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</si>
  <si>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</si>
  <si>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</si>
  <si>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</si>
  <si>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</si>
  <si>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</si>
  <si>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</si>
  <si>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</si>
  <si>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</si>
  <si>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</si>
  <si>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</si>
  <si>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</si>
  <si>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</si>
  <si>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</si>
  <si>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</si>
  <si>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</si>
  <si>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</si>
  <si>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</si>
  <si>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</si>
  <si>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</si>
  <si>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</si>
  <si>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</si>
  <si>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</si>
  <si>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</si>
  <si>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</si>
  <si>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</si>
  <si>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</si>
  <si>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</si>
  <si>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</si>
  <si>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</si>
  <si>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</si>
  <si>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</si>
  <si>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</si>
  <si>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</si>
  <si>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</si>
  <si>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</si>
  <si>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</si>
  <si>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</si>
  <si>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</si>
  <si>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</si>
  <si>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</si>
  <si>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</si>
  <si>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</si>
  <si>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</si>
  <si>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</si>
  <si>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</si>
  <si>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</si>
  <si>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</si>
  <si>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</si>
  <si>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</si>
  <si>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</si>
  <si>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</si>
  <si>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</si>
  <si>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</si>
  <si>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</si>
  <si>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</si>
  <si>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</si>
  <si>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</si>
  <si>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</si>
  <si>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</si>
  <si>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</si>
  <si>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</si>
  <si>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</si>
  <si>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</si>
  <si>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</si>
  <si>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</si>
  <si>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</si>
  <si>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</si>
  <si>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</si>
  <si>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</si>
  <si>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</si>
  <si>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</si>
  <si>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</si>
  <si>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</si>
  <si>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</si>
  <si>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</si>
  <si>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</si>
  <si>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</si>
  <si>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</si>
  <si>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</si>
  <si>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</si>
  <si>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</si>
  <si>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</si>
  <si>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</si>
  <si>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</si>
  <si>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</si>
  <si>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</si>
  <si>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</si>
  <si>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</si>
  <si>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</si>
  <si>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</si>
  <si>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</si>
  <si>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</si>
  <si>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</si>
  <si>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</si>
  <si>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</si>
  <si>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</si>
  <si>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</si>
  <si>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</si>
  <si>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</si>
  <si>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</si>
  <si>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</si>
  <si>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</si>
  <si>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</si>
  <si>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</si>
  <si>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</si>
  <si>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</si>
  <si>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</si>
  <si>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</si>
  <si>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</si>
  <si>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</si>
  <si>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</si>
  <si>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</si>
  <si>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</si>
  <si>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</si>
  <si>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</si>
  <si>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</si>
  <si>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</si>
  <si>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</si>
  <si>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</si>
  <si>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</si>
  <si>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</si>
  <si>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</si>
  <si>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</si>
  <si>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</si>
  <si>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</si>
  <si>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</si>
  <si>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</si>
  <si>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</si>
  <si>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</si>
  <si>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</si>
  <si>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</si>
  <si>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</si>
  <si>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</si>
  <si>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</si>
  <si>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</si>
  <si>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</si>
  <si>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</si>
  <si>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</si>
  <si>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</si>
  <si>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</si>
  <si>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</si>
  <si>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</si>
  <si>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</si>
  <si>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</si>
  <si>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</si>
  <si>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</si>
  <si>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</si>
  <si>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</si>
  <si>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</si>
  <si>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</si>
  <si>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</si>
  <si>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</si>
  <si>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</si>
  <si>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</si>
  <si>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</si>
  <si>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</si>
  <si>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</si>
  <si>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</si>
  <si>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</si>
  <si>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</si>
  <si>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</si>
  <si>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</si>
  <si>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</si>
  <si>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</si>
  <si>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</si>
  <si>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</si>
  <si>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</si>
  <si>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</si>
  <si>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</si>
  <si>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</si>
  <si>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</si>
  <si>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</si>
  <si>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</si>
  <si>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</si>
  <si>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</si>
  <si>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</si>
  <si>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</si>
  <si>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</si>
  <si>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</si>
  <si>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</si>
  <si>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</si>
  <si>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</si>
  <si>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</si>
  <si>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</si>
  <si>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</si>
  <si>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</si>
  <si>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</si>
  <si>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</si>
  <si>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</si>
  <si>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</si>
  <si>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</si>
  <si>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</si>
  <si>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</si>
  <si>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</si>
  <si>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</si>
  <si>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</si>
  <si>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</si>
  <si>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</si>
  <si>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</si>
  <si>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</si>
  <si>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</si>
  <si>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</si>
  <si>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</si>
  <si>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</si>
  <si>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</si>
  <si>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</si>
  <si>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</si>
  <si>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</si>
  <si>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</si>
  <si>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</si>
  <si>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</si>
  <si>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</si>
  <si>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</si>
  <si>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</si>
  <si>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</si>
  <si>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</si>
  <si>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</si>
  <si>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</si>
  <si>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</si>
  <si>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</si>
  <si>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</si>
  <si>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</si>
  <si>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</si>
  <si>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</si>
  <si>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</si>
  <si>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</si>
  <si>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</si>
  <si>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</si>
  <si>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</si>
  <si>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</si>
  <si>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</si>
  <si>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</si>
  <si>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</si>
  <si>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</si>
  <si>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</si>
  <si>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</si>
  <si>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</si>
  <si>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</si>
  <si>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</si>
  <si>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</si>
  <si>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</si>
  <si>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</si>
  <si>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</si>
  <si>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</si>
  <si>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</si>
  <si>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</si>
  <si>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</si>
  <si>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</si>
  <si>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</si>
  <si>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</si>
  <si>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</si>
  <si>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</si>
  <si>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</si>
  <si>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</si>
  <si>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</si>
  <si>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</si>
  <si>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</si>
  <si>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</si>
  <si>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</si>
  <si>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</si>
  <si>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</si>
  <si>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</si>
  <si>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</si>
  <si>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</si>
  <si>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</si>
  <si>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</si>
  <si>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</si>
  <si>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</si>
  <si>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</si>
  <si>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</si>
  <si>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</si>
  <si>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</si>
  <si>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</si>
  <si>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</si>
  <si>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</si>
  <si>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</si>
  <si>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</si>
  <si>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</si>
  <si>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</si>
  <si>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</si>
  <si>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</si>
  <si>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</si>
  <si>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</si>
  <si>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</si>
  <si>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</si>
  <si>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</si>
  <si>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</si>
  <si>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</si>
  <si>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</si>
  <si>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</si>
  <si>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</si>
  <si>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</si>
  <si>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</si>
  <si>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</si>
  <si>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</si>
  <si>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</si>
  <si>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</si>
  <si>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</si>
  <si>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</si>
  <si>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</si>
  <si>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</si>
  <si>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</si>
  <si>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</si>
  <si>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</si>
  <si>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</si>
  <si>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</si>
  <si>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</si>
  <si>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</si>
  <si>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</si>
  <si>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</si>
  <si>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</si>
  <si>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</si>
  <si>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</si>
  <si>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</si>
  <si>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</si>
  <si>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</si>
  <si>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</si>
  <si>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</si>
  <si>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</si>
  <si>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</si>
  <si>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</si>
  <si>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</si>
  <si>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</si>
  <si>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</si>
  <si>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</si>
  <si>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</si>
  <si>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</si>
  <si>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</si>
  <si>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</si>
  <si>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</si>
  <si>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</si>
  <si>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</si>
  <si>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</si>
  <si>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</si>
  <si>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</si>
  <si>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</si>
  <si>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</si>
  <si>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</si>
  <si>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</si>
  <si>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</si>
  <si>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</si>
  <si>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</si>
  <si>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</si>
  <si>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</si>
  <si>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</si>
  <si>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</si>
  <si>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</si>
  <si>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</si>
  <si>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</si>
  <si>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</si>
  <si>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</si>
  <si>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</si>
  <si>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</si>
  <si>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</si>
  <si>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</si>
  <si>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</si>
  <si>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</si>
  <si>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</si>
  <si>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</si>
  <si>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</si>
  <si>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</si>
  <si>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</si>
  <si>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</si>
  <si>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</si>
  <si>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</si>
  <si>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</si>
  <si>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</si>
  <si>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</si>
  <si>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</si>
  <si>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</si>
  <si>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</si>
  <si>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</si>
  <si>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</si>
  <si>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</si>
  <si>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</si>
  <si>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</si>
  <si>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</si>
  <si>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</si>
  <si>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</si>
  <si>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</si>
  <si>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</si>
  <si>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</si>
  <si>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</si>
  <si>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</si>
  <si>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</si>
  <si>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</si>
  <si>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</si>
  <si>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</si>
  <si>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</si>
  <si>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</si>
  <si>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</si>
  <si>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</si>
  <si>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</si>
  <si>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</si>
  <si>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</si>
  <si>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</si>
  <si>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</si>
  <si>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</si>
  <si>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</si>
  <si>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</si>
  <si>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</si>
  <si>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</si>
  <si>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</si>
  <si>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</si>
  <si>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</si>
  <si>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</si>
  <si>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</si>
  <si>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</si>
  <si>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</si>
  <si>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</si>
  <si>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</si>
  <si>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</si>
  <si>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</si>
  <si>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</si>
  <si>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</si>
  <si>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</si>
  <si>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</si>
  <si>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</si>
  <si>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</si>
  <si>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</si>
  <si>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</si>
  <si>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</si>
  <si>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</si>
  <si>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</si>
  <si>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</si>
  <si>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</si>
  <si>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</si>
  <si>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</si>
  <si>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</si>
  <si>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</si>
  <si>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</si>
  <si>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</si>
  <si>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</si>
  <si>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</si>
  <si>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</si>
  <si>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</si>
  <si>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</si>
  <si>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</si>
  <si>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</si>
  <si>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</si>
  <si>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</si>
  <si>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</si>
  <si>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</si>
  <si>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</si>
  <si>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</si>
  <si>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</si>
  <si>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</si>
  <si>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</si>
  <si>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</si>
  <si>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</si>
  <si>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</si>
  <si>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</si>
  <si>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</si>
  <si>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</si>
  <si>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</si>
  <si>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</si>
  <si>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</si>
  <si>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</si>
  <si>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</si>
  <si>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</si>
  <si>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</si>
  <si>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</si>
  <si>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</si>
  <si>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</si>
  <si>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</si>
  <si>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</si>
  <si>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</si>
  <si>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</si>
  <si>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</si>
  <si>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</si>
  <si>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</si>
  <si>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</si>
  <si>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</si>
  <si>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</si>
  <si>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</si>
  <si>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</si>
  <si>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</si>
  <si>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</si>
  <si>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</si>
  <si>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</si>
  <si>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</si>
  <si>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</si>
  <si>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</si>
  <si>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</si>
  <si>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</si>
  <si>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</si>
  <si>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</si>
  <si>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</si>
  <si>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</si>
  <si>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</si>
  <si>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</si>
  <si>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</si>
  <si>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</si>
  <si>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</si>
  <si>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</si>
  <si>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</si>
  <si>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</si>
  <si>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</si>
  <si>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</si>
  <si>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</si>
  <si>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</si>
  <si>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</si>
  <si>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</si>
  <si>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</si>
  <si>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</si>
  <si>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</si>
  <si>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</si>
  <si>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</si>
  <si>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</si>
  <si>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</si>
  <si>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</si>
  <si>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</si>
  <si>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</si>
  <si>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</si>
  <si>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</si>
  <si>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</si>
  <si>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</si>
  <si>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</si>
  <si>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</si>
  <si>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</si>
  <si>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</si>
  <si>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</si>
  <si>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</si>
  <si>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</si>
  <si>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</si>
  <si>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</si>
  <si>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</si>
  <si>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</si>
  <si>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</si>
  <si>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</si>
  <si>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</si>
  <si>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</si>
  <si>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</si>
  <si>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</si>
  <si>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</si>
  <si>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</si>
  <si>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</si>
  <si>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</si>
  <si>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</si>
  <si>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</si>
  <si>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</si>
  <si>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</si>
  <si>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</si>
  <si>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</si>
  <si>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</si>
  <si>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</si>
  <si>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</si>
  <si>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</si>
  <si>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</si>
  <si>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</si>
  <si>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</si>
  <si>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</si>
  <si>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</si>
  <si>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</si>
  <si>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</si>
  <si>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</si>
  <si>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</si>
  <si>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</si>
  <si>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</si>
  <si>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</si>
  <si>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</si>
  <si>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</si>
  <si>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</si>
  <si>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</si>
  <si>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</si>
  <si>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</si>
  <si>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</si>
  <si>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</si>
  <si>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</si>
  <si>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</si>
  <si>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</si>
  <si>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</si>
  <si>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</si>
  <si>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</si>
  <si>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</si>
  <si>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</si>
  <si>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</si>
  <si>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</si>
  <si>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</si>
  <si>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</si>
  <si>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</si>
  <si>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</si>
  <si>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</si>
  <si>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</si>
  <si>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</si>
  <si>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</si>
  <si>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</si>
  <si>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</si>
  <si>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</si>
  <si>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</si>
  <si>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</si>
  <si>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</si>
  <si>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</si>
  <si>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</si>
  <si>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</si>
  <si>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</si>
  <si>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</si>
  <si>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</si>
  <si>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</si>
  <si>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</si>
  <si>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</si>
  <si>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</si>
  <si>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</si>
  <si>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</si>
  <si>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</si>
  <si>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</si>
  <si>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</si>
  <si>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</si>
  <si>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</si>
  <si>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</si>
  <si>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</si>
  <si>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</si>
  <si>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</si>
  <si>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</si>
  <si>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</si>
  <si>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</si>
  <si>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</si>
  <si>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</si>
  <si>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</si>
  <si>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</si>
  <si>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</si>
  <si>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</si>
  <si>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</si>
  <si>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</si>
  <si>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</si>
  <si>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</si>
  <si>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</si>
  <si>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</si>
  <si>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</si>
  <si>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</si>
  <si>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</si>
  <si>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</si>
  <si>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</si>
  <si>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</si>
  <si>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</si>
  <si>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</si>
  <si>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</si>
  <si>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</si>
  <si>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</si>
  <si>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</si>
  <si>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</si>
  <si>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</si>
  <si>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</si>
  <si>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</si>
  <si>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</si>
  <si>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</si>
  <si>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</si>
  <si>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</si>
  <si>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</si>
  <si>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</si>
  <si>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</si>
  <si>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</si>
  <si>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</si>
  <si>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</si>
  <si>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</si>
  <si>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</si>
  <si>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</si>
  <si>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</si>
  <si>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</si>
  <si>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</si>
  <si>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</si>
  <si>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</si>
  <si>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</si>
  <si>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</si>
  <si>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</si>
  <si>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</si>
  <si>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</si>
  <si>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</si>
  <si>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</si>
  <si>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</si>
  <si>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</si>
  <si>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</si>
  <si>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</si>
  <si>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</si>
  <si>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</si>
  <si>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</si>
  <si>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</si>
  <si>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</si>
  <si>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</si>
  <si>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</si>
  <si>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</si>
  <si>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</si>
  <si>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</si>
  <si>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</si>
  <si>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</si>
  <si>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</si>
  <si>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</si>
  <si>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</si>
  <si>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</si>
  <si>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</si>
  <si>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</si>
  <si>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</si>
  <si>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</si>
  <si>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</si>
  <si>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</si>
  <si>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</si>
  <si>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</si>
  <si>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</si>
  <si>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</si>
  <si>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</si>
  <si>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</si>
  <si>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</si>
  <si>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</si>
  <si>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</si>
  <si>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</si>
  <si>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</si>
  <si>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</si>
  <si>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</si>
  <si>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</si>
  <si>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</si>
  <si>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</si>
  <si>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</si>
  <si>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</si>
  <si>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</si>
  <si>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</si>
  <si>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</si>
  <si>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</si>
  <si>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</si>
  <si>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</si>
  <si>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</si>
  <si>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</si>
  <si>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</si>
  <si>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</si>
  <si>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</si>
  <si>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</si>
  <si>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</si>
  <si>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</si>
  <si>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</si>
  <si>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</si>
  <si>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</si>
  <si>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</si>
  <si>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</si>
  <si>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</si>
  <si>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</si>
  <si>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</si>
  <si>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</si>
  <si>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</si>
  <si>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</si>
  <si>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</si>
  <si>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</si>
  <si>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</si>
  <si>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</si>
  <si>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</si>
  <si>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</si>
  <si>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</si>
  <si>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</si>
  <si>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</si>
  <si>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</si>
  <si>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</si>
  <si>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</si>
  <si>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</si>
  <si>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</si>
  <si>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</si>
  <si>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</si>
  <si>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</si>
  <si>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</si>
  <si>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</si>
  <si>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</si>
  <si>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</si>
  <si>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</si>
  <si>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</si>
  <si>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</si>
  <si>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</si>
  <si>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</si>
  <si>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</si>
  <si>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</si>
  <si>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</si>
  <si>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</si>
  <si>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</si>
  <si>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</si>
  <si>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</si>
  <si>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</si>
  <si>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</si>
  <si>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</si>
  <si>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</si>
  <si>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</si>
  <si>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</si>
  <si>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</si>
  <si>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</si>
  <si>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</si>
  <si>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</si>
  <si>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</si>
  <si>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</si>
  <si>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</si>
  <si>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</si>
  <si>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</si>
  <si>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</si>
  <si>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</si>
  <si>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</si>
  <si>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</si>
  <si>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</si>
  <si>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</si>
  <si>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</si>
  <si>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</si>
  <si>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</si>
  <si>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</si>
  <si>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</si>
  <si>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</si>
  <si>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</si>
  <si>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</si>
  <si>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</si>
  <si>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</si>
  <si>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</si>
  <si>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</si>
  <si>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</si>
  <si>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</si>
  <si>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</si>
  <si>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</si>
  <si>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</si>
  <si>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</si>
  <si>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</si>
  <si>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</si>
  <si>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</si>
  <si>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</si>
  <si>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</si>
  <si>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</si>
  <si>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</si>
  <si>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</si>
  <si>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</si>
  <si>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</si>
  <si>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</si>
  <si>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</si>
  <si>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</si>
  <si>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</si>
  <si>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</si>
  <si>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</si>
  <si>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</si>
  <si>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</si>
  <si>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</si>
  <si>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</si>
  <si>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</si>
  <si>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</si>
  <si>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</si>
  <si>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</si>
  <si>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</si>
  <si>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</si>
  <si>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</si>
  <si>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</si>
  <si>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</si>
  <si>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</si>
  <si>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</si>
  <si>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</si>
  <si>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</si>
  <si>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</si>
  <si>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</si>
  <si>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</si>
  <si>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</si>
  <si>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</si>
  <si>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</si>
  <si>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</si>
  <si>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</si>
  <si>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</si>
  <si>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</si>
  <si>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</si>
  <si>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</si>
  <si>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</si>
  <si>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</si>
  <si>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</si>
  <si>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</si>
  <si>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</si>
  <si>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</si>
  <si>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</si>
  <si>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</si>
  <si>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</si>
  <si>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</si>
  <si>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</si>
  <si>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</si>
  <si>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</si>
  <si>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</si>
  <si>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</si>
  <si>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</si>
  <si>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</si>
  <si>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</si>
  <si>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</si>
  <si>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</si>
  <si>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</si>
  <si>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</si>
  <si>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</si>
  <si>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</si>
  <si>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</si>
  <si>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</si>
  <si>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</si>
  <si>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</si>
  <si>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</si>
  <si>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</si>
  <si>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</si>
  <si>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</si>
  <si>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</si>
  <si>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</si>
  <si>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</si>
  <si>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</si>
  <si>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</si>
  <si>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</si>
  <si>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</si>
  <si>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</si>
  <si>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</si>
  <si>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</si>
  <si>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</si>
  <si>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</si>
  <si>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</si>
  <si>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</si>
  <si>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</si>
  <si>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</si>
  <si>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</si>
  <si>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</si>
  <si>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</si>
  <si>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</si>
  <si>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</si>
  <si>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</si>
  <si>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</si>
  <si>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</si>
  <si>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</si>
  <si>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</si>
  <si>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</si>
  <si>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</si>
  <si>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</si>
  <si>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</si>
  <si>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</si>
  <si>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</si>
  <si>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</si>
  <si>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</si>
  <si>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</si>
  <si>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</si>
  <si>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</si>
  <si>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</si>
  <si>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</si>
  <si>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</si>
  <si>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</si>
  <si>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</si>
  <si>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</si>
  <si>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</si>
  <si>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</si>
  <si>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</si>
  <si>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</si>
  <si>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</si>
  <si>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</si>
  <si>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</si>
  <si>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</si>
  <si>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</si>
  <si>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</si>
  <si>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</si>
  <si>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</si>
  <si>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</si>
  <si>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</si>
  <si>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</si>
  <si>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</si>
  <si>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</si>
  <si>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</si>
  <si>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</si>
  <si>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</si>
  <si>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</si>
  <si>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</si>
  <si>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</si>
  <si>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</si>
  <si>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</si>
  <si>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</si>
  <si>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</si>
  <si>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</si>
  <si>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</si>
  <si>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</si>
  <si>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</si>
  <si>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</si>
  <si>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</si>
  <si>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</si>
  <si>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</si>
  <si>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</si>
  <si>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</si>
  <si>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</si>
  <si>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</si>
  <si>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</si>
  <si>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</si>
  <si>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</si>
  <si>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</si>
  <si>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</si>
  <si>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</si>
  <si>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</si>
  <si>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</si>
  <si>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</si>
  <si>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</si>
  <si>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</si>
  <si>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</si>
  <si>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</si>
  <si>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</si>
  <si>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</si>
  <si>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</si>
  <si>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</si>
  <si>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</si>
  <si>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</si>
  <si>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</si>
  <si>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</si>
  <si>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</si>
  <si>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</si>
  <si>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</si>
  <si>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</si>
  <si>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</si>
  <si>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</si>
  <si>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</si>
  <si>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</si>
  <si>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</si>
  <si>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</si>
  <si>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</si>
  <si>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</si>
  <si>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</si>
  <si>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</si>
  <si>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</si>
  <si>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</si>
  <si>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</si>
  <si>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</si>
  <si>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</si>
  <si>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</si>
  <si>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</si>
  <si>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</si>
  <si>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</si>
  <si>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</si>
  <si>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</si>
  <si>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</si>
  <si>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</si>
  <si>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</si>
  <si>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</si>
  <si>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</si>
  <si>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</si>
  <si>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</si>
  <si>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</si>
  <si>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</si>
  <si>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</si>
  <si>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</si>
  <si>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</si>
  <si>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</si>
  <si>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</si>
  <si>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</si>
  <si>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</si>
  <si>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</si>
  <si>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</si>
  <si>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</si>
  <si>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</si>
  <si>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</si>
  <si>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</si>
  <si>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</si>
  <si>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</si>
  <si>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</si>
  <si>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</si>
  <si>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</si>
  <si>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</si>
  <si>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</si>
  <si>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</si>
  <si>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</si>
  <si>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</si>
  <si>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</si>
  <si>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</si>
  <si>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</si>
  <si>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</si>
  <si>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</si>
  <si>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</si>
  <si>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</si>
  <si>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</si>
  <si>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</si>
  <si>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</si>
  <si>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</si>
  <si>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</si>
  <si>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</si>
  <si>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</si>
  <si>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</si>
  <si>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</si>
  <si>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</si>
  <si>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</si>
  <si>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</si>
  <si>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</si>
  <si>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</si>
  <si>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</si>
  <si>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</si>
  <si>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</si>
  <si>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</si>
  <si>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</si>
  <si>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</si>
  <si>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</si>
  <si>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</si>
  <si>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</si>
  <si>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</si>
  <si>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</si>
  <si>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</si>
  <si>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</si>
  <si>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</si>
  <si>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</si>
  <si>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</si>
  <si>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</si>
  <si>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</si>
  <si>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</si>
  <si>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</si>
  <si>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</si>
  <si>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</si>
  <si>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</si>
  <si>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</si>
  <si>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</si>
  <si>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</si>
  <si>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</si>
  <si>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</si>
  <si>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</si>
  <si>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</si>
  <si>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</si>
  <si>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</si>
  <si>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</si>
  <si>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</si>
  <si>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</si>
  <si>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</si>
  <si>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</si>
  <si>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</si>
  <si>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</si>
  <si>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</si>
  <si>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</si>
  <si>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</si>
  <si>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</si>
  <si>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</si>
  <si>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</si>
  <si>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</si>
  <si>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</si>
  <si>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</si>
  <si>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</si>
  <si>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</si>
  <si>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</si>
  <si>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</si>
  <si>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</si>
  <si>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</si>
  <si>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</si>
  <si>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</si>
  <si>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</si>
  <si>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</si>
  <si>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</si>
  <si>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</si>
  <si>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</si>
  <si>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</si>
  <si>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</si>
  <si>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</si>
  <si>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</si>
  <si>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</si>
  <si>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</si>
  <si>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</si>
  <si>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</si>
  <si>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</si>
  <si>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</si>
  <si>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</si>
  <si>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</si>
  <si>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</si>
  <si>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</si>
  <si>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</si>
  <si>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</si>
  <si>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</si>
  <si>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</si>
  <si>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</si>
  <si>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</si>
  <si>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</si>
  <si>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</si>
  <si>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</si>
  <si>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</si>
  <si>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</si>
  <si>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</si>
  <si>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</si>
  <si>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</si>
  <si>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</si>
  <si>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</si>
  <si>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</si>
  <si>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</si>
  <si>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</si>
  <si>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</si>
  <si>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</si>
  <si>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</si>
  <si>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</si>
  <si>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</si>
  <si>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</si>
  <si>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</si>
  <si>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</si>
  <si>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</si>
  <si>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</si>
  <si>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</si>
  <si>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</si>
  <si>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</si>
  <si>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</si>
  <si>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</si>
  <si>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</si>
  <si>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</si>
  <si>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</si>
  <si>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</si>
  <si>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</si>
  <si>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</si>
  <si>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</si>
  <si>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</si>
  <si>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</si>
  <si>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</si>
  <si>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</si>
  <si>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</si>
  <si>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</si>
  <si>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</si>
  <si>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</si>
  <si>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</si>
  <si>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</si>
  <si>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</si>
  <si>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</si>
  <si>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</si>
  <si>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</si>
  <si>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</si>
  <si>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</si>
  <si>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</si>
  <si>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</si>
  <si>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</si>
  <si>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</si>
  <si>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</si>
  <si>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</si>
  <si>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</si>
  <si>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</si>
  <si>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</si>
  <si>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</si>
  <si>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</si>
  <si>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</si>
  <si>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</si>
  <si>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</si>
  <si>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</si>
  <si>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</si>
  <si>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</si>
  <si>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</si>
  <si>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</si>
  <si>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</si>
  <si>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</si>
  <si>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</si>
  <si>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</si>
  <si>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</si>
  <si>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</si>
  <si>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</si>
  <si>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</si>
  <si>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</si>
  <si>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</si>
  <si>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</si>
  <si>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</si>
  <si>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</si>
  <si>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</si>
  <si>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</si>
  <si>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</si>
  <si>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</si>
  <si>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</si>
  <si>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</si>
  <si>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</si>
  <si>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</si>
  <si>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</si>
  <si>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</si>
  <si>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</si>
  <si>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</si>
  <si>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</si>
  <si>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</si>
  <si>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</si>
  <si>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</si>
  <si>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</si>
  <si>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</si>
  <si>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</si>
  <si>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</si>
  <si>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</si>
  <si>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</si>
  <si>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</si>
  <si>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</si>
  <si>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</si>
  <si>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</si>
  <si>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</si>
  <si>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</si>
  <si>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</si>
  <si>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</si>
  <si>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</si>
  <si>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</si>
  <si>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</si>
  <si>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</si>
  <si>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</si>
  <si>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</si>
  <si>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</si>
  <si>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</si>
  <si>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</si>
  <si>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</si>
  <si>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</si>
  <si>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</si>
  <si>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</si>
  <si>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</si>
  <si>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</si>
  <si>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</si>
  <si>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</si>
  <si>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</si>
  <si>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</si>
  <si>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</si>
  <si>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</si>
  <si>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</si>
  <si>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</si>
  <si>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</si>
  <si>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</si>
  <si>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</si>
  <si>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</si>
  <si>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</si>
  <si>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</si>
  <si>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</si>
  <si>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</si>
  <si>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</si>
  <si>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</si>
  <si>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</si>
  <si>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</si>
  <si>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</si>
  <si>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</si>
  <si>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</si>
  <si>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</si>
  <si>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</si>
  <si>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</si>
  <si>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</si>
  <si>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</si>
  <si>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</si>
  <si>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</si>
  <si>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</si>
  <si>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</si>
  <si>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</si>
  <si>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</si>
  <si>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</si>
  <si>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</si>
  <si>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</si>
  <si>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</si>
  <si>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</si>
  <si>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</si>
  <si>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</si>
  <si>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</si>
  <si>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</si>
  <si>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</si>
  <si>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</si>
  <si>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</si>
  <si>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</si>
  <si>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</si>
  <si>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</si>
  <si>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</si>
  <si>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</si>
  <si>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</si>
  <si>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</si>
  <si>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</si>
  <si>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</si>
  <si>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</si>
  <si>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</si>
  <si>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</si>
  <si>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</si>
  <si>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</si>
  <si>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</si>
  <si>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</si>
  <si>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</si>
  <si>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</si>
  <si>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</si>
  <si>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</si>
  <si>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</si>
  <si>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</si>
  <si>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</si>
  <si>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</si>
  <si>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</si>
  <si>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</si>
  <si>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</si>
  <si>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</si>
  <si>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</si>
  <si>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</si>
  <si>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</si>
  <si>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</si>
  <si>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</si>
  <si>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</si>
  <si>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</si>
  <si>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</si>
  <si>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</si>
  <si>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</si>
  <si>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</si>
  <si>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</si>
  <si>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</si>
  <si>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</si>
  <si>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</si>
  <si>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</si>
  <si>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</si>
  <si>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</si>
  <si>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</si>
  <si>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</si>
  <si>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</si>
  <si>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</si>
  <si>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</si>
  <si>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</si>
  <si>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</si>
  <si>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</si>
  <si>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</si>
  <si>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</si>
  <si>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</si>
  <si>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</si>
  <si>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</si>
  <si>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</si>
  <si>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</si>
  <si>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</si>
  <si>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</si>
  <si>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</si>
  <si>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</si>
  <si>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</si>
  <si>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</si>
  <si>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</si>
  <si>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</si>
  <si>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</si>
  <si>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</si>
  <si>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</si>
  <si>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</si>
  <si>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</si>
  <si>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</si>
  <si>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</si>
  <si>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</si>
  <si>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</si>
  <si>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</si>
  <si>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</si>
  <si>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</si>
  <si>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</si>
  <si>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</si>
  <si>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</si>
  <si>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</si>
  <si>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</si>
  <si>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</si>
  <si>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</si>
  <si>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</si>
  <si>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</si>
  <si>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</si>
  <si>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</si>
  <si>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</si>
  <si>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</si>
  <si>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</si>
  <si>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</si>
  <si>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</si>
  <si>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</si>
  <si>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</si>
  <si>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</si>
  <si>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</si>
  <si>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</si>
  <si>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</si>
  <si>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</si>
  <si>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</si>
  <si>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</si>
  <si>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</si>
  <si>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</si>
  <si>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</si>
  <si>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</si>
  <si>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</si>
  <si>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</si>
  <si>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</si>
  <si>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</si>
  <si>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</si>
  <si>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</si>
  <si>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</si>
  <si>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</si>
  <si>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</si>
  <si>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</si>
  <si>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</si>
  <si>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</si>
  <si>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</si>
  <si>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</si>
  <si>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</si>
  <si>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</si>
  <si>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</si>
  <si>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</si>
  <si>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</si>
  <si>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</si>
  <si>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</si>
  <si>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</si>
  <si>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</si>
  <si>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</si>
  <si>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</si>
  <si>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</si>
  <si>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</si>
  <si>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</si>
  <si>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</si>
  <si>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</si>
  <si>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</si>
  <si>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</si>
  <si>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</si>
  <si>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</si>
  <si>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</si>
  <si>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</si>
  <si>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</si>
  <si>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</si>
  <si>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</si>
  <si>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</si>
  <si>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</si>
  <si>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</si>
  <si>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</si>
  <si>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</si>
  <si>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</si>
  <si>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</si>
  <si>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</si>
  <si>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</si>
  <si>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</si>
  <si>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</si>
  <si>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</si>
  <si>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</si>
  <si>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</si>
  <si>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</si>
  <si>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</si>
  <si>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</si>
  <si>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</si>
  <si>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</si>
  <si>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</si>
  <si>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</si>
  <si>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</si>
  <si>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</si>
  <si>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</si>
  <si>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</si>
  <si>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</si>
  <si>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</si>
  <si>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</si>
  <si>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</si>
  <si>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</si>
  <si>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</si>
  <si>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</si>
  <si>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</si>
  <si>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</si>
  <si>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</si>
  <si>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</si>
  <si>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</si>
  <si>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</si>
  <si>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</si>
  <si>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</si>
  <si>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</si>
  <si>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</si>
  <si>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</si>
  <si>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</si>
  <si>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</si>
  <si>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</si>
  <si>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</si>
  <si>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</si>
  <si>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</si>
  <si>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</si>
  <si>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</si>
  <si>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</si>
  <si>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</si>
  <si>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</si>
  <si>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</si>
  <si>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</si>
  <si>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</si>
  <si>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</si>
  <si>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</si>
  <si>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</si>
  <si>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</si>
  <si>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</si>
  <si>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</si>
  <si>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</si>
  <si>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</si>
  <si>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</si>
  <si>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</si>
  <si>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</si>
  <si>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</si>
  <si>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</si>
  <si>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</si>
  <si>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</si>
  <si>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</si>
  <si>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</si>
  <si>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</si>
  <si>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</si>
  <si>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</si>
  <si>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</si>
  <si>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</si>
  <si>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</si>
  <si>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</si>
  <si>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</si>
  <si>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</si>
  <si>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</si>
  <si>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</si>
  <si>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</si>
  <si>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</si>
  <si>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</si>
  <si>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</si>
  <si>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</si>
  <si>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</si>
  <si>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</si>
  <si>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</si>
  <si>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</si>
  <si>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</si>
  <si>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</si>
  <si>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</si>
  <si>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</si>
  <si>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</si>
  <si>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</si>
  <si>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</si>
  <si>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</si>
  <si>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</si>
  <si>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</si>
  <si>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</si>
  <si>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</si>
  <si>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</si>
  <si>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</si>
  <si>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</si>
  <si>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</si>
  <si>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</si>
  <si>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</si>
  <si>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</si>
  <si>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</si>
  <si>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</si>
  <si>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</si>
  <si>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</si>
  <si>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</si>
  <si>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</si>
  <si>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</si>
  <si>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</si>
  <si>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</si>
  <si>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</si>
  <si>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</si>
  <si>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</si>
  <si>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</si>
  <si>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</si>
  <si>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</si>
  <si>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</si>
  <si>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</si>
  <si>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</si>
  <si>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</si>
  <si>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</si>
  <si>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</si>
  <si>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</si>
  <si>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</si>
  <si>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</si>
  <si>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</si>
  <si>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</si>
  <si>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</si>
  <si>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</si>
  <si>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</si>
  <si>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</si>
  <si>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</si>
  <si>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</si>
  <si>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</si>
  <si>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</si>
  <si>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</si>
  <si>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</si>
  <si>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</si>
  <si>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</si>
  <si>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</si>
  <si>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</si>
  <si>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</si>
  <si>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</si>
  <si>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</si>
  <si>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</si>
  <si>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</si>
  <si>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</si>
  <si>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</si>
  <si>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</si>
  <si>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</si>
  <si>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</si>
  <si>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</si>
  <si>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</si>
  <si>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</si>
  <si>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</si>
  <si>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</si>
  <si>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</si>
  <si>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</si>
  <si>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</si>
  <si>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</si>
  <si>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</si>
  <si>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</si>
  <si>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</si>
  <si>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</si>
  <si>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</si>
  <si>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</si>
  <si>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</si>
  <si>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</si>
  <si>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</si>
  <si>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</si>
  <si>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</si>
  <si>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</si>
  <si>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</si>
  <si>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</si>
  <si>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</si>
  <si>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</si>
  <si>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</si>
  <si>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</si>
  <si>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</si>
  <si>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</si>
  <si>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</si>
  <si>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</si>
  <si>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</si>
  <si>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</si>
  <si>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</si>
  <si>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</si>
  <si>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</si>
  <si>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</si>
  <si>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</si>
  <si>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</si>
  <si>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</si>
  <si>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</si>
  <si>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</si>
  <si>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</si>
  <si>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</si>
  <si>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</si>
  <si>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</si>
  <si>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</si>
  <si>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</si>
  <si>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</si>
  <si>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</si>
  <si>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</si>
  <si>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</si>
  <si>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</si>
  <si>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</si>
  <si>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</si>
  <si>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</si>
  <si>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</si>
  <si>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</si>
  <si>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</si>
  <si>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</si>
  <si>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</si>
  <si>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</si>
  <si>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</si>
  <si>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</si>
  <si>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</si>
  <si>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</si>
  <si>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</si>
  <si>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</si>
  <si>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</si>
  <si>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</si>
  <si>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</si>
  <si>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</si>
  <si>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</si>
  <si>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</si>
  <si>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</si>
  <si>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</si>
  <si>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</si>
  <si>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</si>
  <si>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</si>
  <si>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</si>
  <si>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</si>
  <si>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</si>
  <si>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</si>
  <si>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</si>
  <si>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</si>
  <si>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</si>
  <si>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</si>
  <si>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</si>
  <si>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</si>
  <si>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</si>
  <si>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</si>
  <si>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</si>
  <si>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</si>
  <si>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</si>
  <si>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</si>
  <si>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</si>
  <si>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</si>
  <si>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</si>
  <si>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</si>
  <si>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</si>
  <si>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</si>
  <si>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</si>
  <si>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</si>
  <si>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</si>
  <si>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</si>
  <si>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</si>
  <si>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</si>
  <si>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</si>
  <si>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</si>
  <si>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</si>
  <si>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</si>
  <si>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</si>
  <si>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</si>
  <si>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</si>
  <si>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</si>
  <si>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</si>
  <si>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</si>
  <si>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</si>
  <si>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</si>
  <si>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</si>
  <si>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</si>
  <si>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</si>
  <si>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</si>
  <si>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</si>
  <si>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</si>
  <si>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</si>
  <si>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</si>
  <si>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</si>
  <si>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</si>
  <si>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</si>
  <si>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</si>
  <si>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</si>
  <si>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</si>
  <si>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</si>
  <si>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</si>
  <si>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</si>
  <si>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</si>
  <si>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</si>
  <si>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</si>
  <si>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</si>
  <si>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</si>
  <si>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</si>
  <si>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</si>
  <si>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</si>
  <si>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</si>
  <si>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</si>
  <si>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</si>
  <si>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</si>
  <si>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</si>
  <si>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</si>
  <si>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</si>
  <si>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</si>
  <si>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</si>
  <si>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</si>
  <si>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</si>
  <si>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</si>
  <si>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</si>
  <si>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</si>
  <si>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</si>
  <si>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</si>
  <si>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</si>
  <si>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</si>
  <si>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</si>
  <si>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</si>
  <si>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</si>
  <si>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</si>
  <si>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</si>
  <si>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</si>
  <si>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</si>
  <si>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</si>
  <si>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</si>
  <si>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</si>
  <si>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</si>
  <si>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</si>
  <si>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</si>
  <si>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</si>
  <si>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</si>
  <si>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</si>
  <si>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</si>
  <si>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</si>
  <si>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</si>
  <si>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</si>
  <si>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</si>
  <si>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</si>
  <si>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</si>
  <si>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</si>
  <si>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</si>
  <si>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</si>
  <si>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</si>
  <si>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</si>
  <si>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</si>
  <si>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</si>
  <si>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</si>
  <si>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</si>
  <si>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</si>
  <si>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</si>
  <si>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</si>
  <si>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</si>
  <si>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</si>
  <si>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</si>
  <si>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</si>
  <si>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</si>
  <si>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</si>
  <si>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</si>
  <si>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</si>
  <si>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</si>
  <si>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</si>
  <si>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</si>
  <si>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</si>
  <si>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</si>
  <si>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</si>
  <si>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</si>
  <si>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</si>
  <si>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</si>
  <si>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</si>
  <si>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</si>
  <si>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</si>
  <si>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</si>
  <si>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</si>
  <si>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</si>
  <si>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</si>
  <si>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</si>
  <si>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</si>
  <si>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</si>
  <si>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</si>
  <si>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</si>
  <si>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</si>
  <si>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</si>
  <si>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</si>
  <si>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</si>
  <si>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</si>
  <si>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</si>
  <si>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</si>
  <si>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</si>
  <si>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</si>
  <si>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</si>
  <si>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</si>
  <si>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</si>
  <si>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</si>
  <si>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</si>
  <si>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</si>
  <si>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</si>
  <si>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</si>
  <si>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</si>
  <si>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</si>
  <si>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</si>
  <si>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</si>
  <si>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</si>
  <si>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</si>
  <si>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</si>
  <si>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</si>
  <si>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</si>
  <si>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</si>
  <si>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</si>
  <si>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</si>
  <si>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</si>
  <si>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</si>
  <si>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</si>
  <si>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</si>
  <si>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</si>
  <si>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</si>
  <si>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</si>
  <si>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</si>
  <si>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</si>
  <si>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</si>
  <si>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</si>
  <si>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</si>
  <si>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</si>
  <si>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</si>
  <si>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</si>
  <si>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</si>
  <si>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</si>
  <si>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</si>
  <si>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</si>
  <si>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</si>
  <si>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</si>
  <si>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</si>
  <si>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</si>
  <si>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</si>
  <si>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</si>
  <si>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</si>
  <si>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</si>
  <si>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</si>
  <si>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</si>
  <si>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</si>
  <si>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</si>
  <si>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</si>
  <si>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</si>
  <si>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</si>
  <si>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</si>
  <si>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</si>
  <si>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</si>
  <si>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</si>
  <si>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</si>
  <si>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</si>
  <si>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</si>
  <si>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</si>
  <si>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</si>
  <si>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</si>
  <si>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</si>
  <si>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</si>
  <si>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</si>
  <si>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</si>
  <si>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</si>
  <si>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</si>
  <si>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</si>
  <si>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</si>
  <si>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</si>
  <si>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</si>
  <si>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</si>
  <si>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</si>
  <si>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</si>
  <si>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</si>
  <si>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</si>
  <si>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</si>
  <si>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</si>
  <si>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</si>
  <si>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</si>
  <si>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</si>
  <si>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</si>
  <si>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</si>
  <si>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</si>
  <si>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</si>
  <si>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</si>
  <si>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</si>
  <si>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</si>
  <si>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</si>
  <si>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</si>
  <si>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</si>
  <si>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</si>
  <si>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</si>
  <si>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</si>
  <si>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</si>
  <si>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</si>
  <si>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</si>
  <si>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</si>
  <si>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</si>
  <si>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</si>
  <si>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</si>
  <si>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</si>
  <si>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</si>
  <si>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</si>
  <si>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</si>
  <si>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</si>
  <si>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</si>
  <si>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</si>
  <si>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</si>
  <si>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</si>
  <si>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</si>
  <si>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</si>
  <si>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</si>
  <si>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</si>
  <si>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</si>
  <si>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</si>
  <si>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</si>
  <si>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</si>
  <si>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</si>
  <si>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</si>
  <si>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</si>
  <si>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</si>
  <si>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</si>
  <si>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</si>
  <si>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</si>
  <si>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</si>
  <si>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</si>
  <si>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</si>
  <si>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</si>
  <si>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</si>
  <si>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</si>
  <si>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</si>
  <si>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</si>
  <si>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</si>
  <si>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</si>
  <si>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</si>
  <si>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</si>
  <si>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</si>
  <si>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</si>
  <si>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</si>
  <si>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</si>
  <si>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</si>
  <si>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</si>
  <si>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</si>
  <si>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</si>
  <si>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</si>
  <si>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</si>
  <si>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</si>
  <si>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</si>
  <si>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</si>
  <si>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</si>
  <si>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</si>
  <si>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</si>
  <si>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</si>
  <si>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</si>
  <si>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</si>
  <si>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</si>
  <si>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</si>
  <si>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</si>
  <si>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</si>
  <si>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</si>
  <si>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</si>
  <si>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</si>
  <si>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</si>
  <si>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</si>
  <si>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</si>
  <si>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</si>
  <si>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</si>
  <si>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</si>
  <si>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</si>
  <si>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</si>
  <si>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</si>
  <si>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</si>
  <si>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</si>
  <si>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</si>
  <si>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</si>
  <si>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</si>
  <si>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</si>
  <si>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</si>
  <si>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</si>
  <si>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</si>
  <si>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</si>
  <si>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</si>
  <si>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</si>
  <si>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</si>
  <si>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</si>
  <si>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</si>
  <si>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</si>
  <si>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</si>
  <si>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</si>
  <si>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</si>
  <si>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</si>
  <si>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</si>
  <si>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</si>
  <si>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</si>
  <si>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</si>
  <si>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</si>
  <si>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</si>
  <si>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</si>
  <si>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</si>
  <si>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</si>
  <si>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</si>
  <si>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</si>
  <si>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</si>
  <si>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</si>
  <si>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</si>
  <si>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</si>
  <si>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</si>
  <si>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</si>
  <si>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</si>
  <si>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</si>
  <si>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</si>
  <si>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</si>
  <si>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</si>
  <si>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</si>
  <si>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</si>
  <si>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</si>
  <si>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</si>
  <si>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</si>
  <si>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</si>
  <si>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</si>
  <si>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</si>
  <si>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</si>
  <si>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</si>
  <si>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</si>
  <si>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</si>
  <si>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</si>
  <si>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</si>
  <si>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</si>
  <si>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</si>
  <si>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</si>
  <si>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</si>
  <si>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</si>
  <si>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</si>
  <si>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</si>
  <si>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</si>
  <si>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</si>
  <si>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</si>
  <si>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</si>
  <si>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</si>
  <si>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</si>
  <si>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</si>
  <si>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</si>
  <si>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</si>
  <si>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</si>
  <si>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</si>
  <si>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</si>
  <si>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</si>
  <si>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</si>
  <si>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</si>
  <si>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</si>
  <si>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</si>
  <si>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</si>
  <si>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</si>
  <si>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</si>
  <si>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</si>
  <si>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</si>
  <si>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</si>
  <si>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</si>
  <si>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</si>
  <si>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</si>
  <si>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</si>
  <si>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</si>
  <si>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</si>
  <si>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</si>
  <si>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</si>
  <si>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</si>
  <si>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</si>
  <si>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</si>
  <si>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</si>
  <si>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</si>
  <si>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</si>
  <si>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</si>
  <si>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</si>
  <si>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</si>
  <si>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</si>
  <si>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</si>
  <si>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</si>
  <si>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</si>
  <si>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</si>
  <si>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</si>
  <si>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</si>
  <si>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</si>
  <si>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</si>
  <si>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</si>
  <si>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</si>
  <si>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</si>
  <si>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</si>
  <si>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</si>
  <si>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</si>
  <si>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</si>
  <si>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</si>
  <si>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</si>
  <si>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</si>
  <si>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</si>
  <si>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</si>
  <si>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</si>
  <si>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</si>
  <si>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</si>
  <si>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</si>
  <si>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</si>
  <si>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</si>
  <si>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</si>
  <si>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</si>
  <si>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</si>
  <si>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</si>
  <si>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</si>
  <si>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</si>
  <si>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</si>
  <si>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</si>
  <si>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</si>
  <si>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</si>
  <si>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</si>
  <si>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</si>
  <si>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</si>
  <si>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</si>
  <si>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</si>
  <si>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</si>
  <si>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</si>
  <si>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</si>
  <si>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</si>
  <si>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</si>
  <si>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</si>
  <si>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</si>
  <si>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</si>
  <si>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</si>
  <si>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</si>
  <si>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</si>
  <si>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</si>
  <si>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</si>
  <si>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</si>
  <si>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</si>
  <si>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</si>
  <si>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</si>
  <si>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</si>
  <si>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</si>
  <si>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</si>
  <si>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</si>
  <si>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</si>
  <si>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</si>
  <si>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</si>
  <si>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</si>
  <si>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</si>
  <si>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</si>
  <si>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</si>
  <si>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</si>
  <si>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</si>
  <si>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</si>
  <si>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</si>
  <si>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</si>
  <si>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</si>
  <si>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</si>
  <si>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</si>
  <si>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</si>
  <si>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</si>
  <si>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</si>
  <si>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</si>
  <si>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</si>
  <si>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</si>
  <si>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</si>
  <si>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</si>
  <si>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</si>
  <si>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</si>
  <si>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</si>
  <si>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</si>
  <si>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</si>
  <si>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</si>
  <si>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</si>
  <si>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</si>
  <si>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</si>
  <si>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</si>
  <si>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</si>
  <si>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</si>
  <si>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</si>
  <si>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</si>
  <si>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</si>
  <si>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</si>
  <si>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</si>
  <si>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</si>
  <si>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</si>
  <si>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</si>
  <si>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</si>
  <si>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</si>
  <si>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</si>
  <si>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</si>
  <si>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</si>
  <si>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</si>
  <si>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</si>
  <si>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</si>
  <si>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</si>
  <si>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</si>
  <si>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</si>
  <si>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</si>
  <si>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</si>
  <si>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</si>
  <si>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</si>
  <si>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</si>
  <si>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</si>
  <si>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</si>
  <si>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</si>
  <si>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</si>
  <si>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</si>
  <si>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</si>
  <si>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</si>
  <si>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</si>
  <si>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</si>
  <si>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</si>
  <si>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</si>
  <si>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</si>
  <si>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</si>
  <si>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</si>
  <si>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</si>
  <si>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</si>
  <si>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</si>
  <si>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</si>
  <si>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</si>
  <si>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</si>
  <si>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</si>
  <si>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</si>
  <si>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</si>
  <si>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</si>
  <si>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</si>
  <si>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</si>
  <si>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</si>
  <si>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</si>
  <si>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</si>
  <si>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</si>
  <si>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</si>
  <si>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</si>
  <si>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</si>
  <si>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</si>
  <si>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</si>
  <si>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</si>
  <si>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</si>
  <si>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</si>
  <si>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</si>
  <si>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</si>
  <si>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</si>
  <si>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</si>
  <si>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</si>
  <si>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</si>
  <si>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</si>
  <si>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</si>
  <si>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</si>
  <si>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</si>
  <si>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</si>
  <si>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</si>
  <si>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</si>
  <si>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</si>
  <si>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</si>
  <si>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</si>
  <si>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</si>
  <si>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</si>
  <si>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</si>
  <si>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</si>
  <si>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</si>
  <si>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</si>
  <si>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</si>
  <si>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</si>
  <si>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</si>
  <si>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</si>
  <si>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</si>
  <si>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</si>
  <si>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</si>
  <si>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</si>
  <si>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</si>
  <si>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</si>
  <si>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</si>
  <si>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</si>
  <si>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</si>
  <si>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</si>
  <si>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</si>
  <si>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</si>
  <si>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</si>
  <si>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</si>
  <si>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</si>
  <si>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</si>
  <si>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</si>
  <si>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</si>
  <si>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</si>
  <si>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</si>
  <si>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</si>
  <si>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</si>
  <si>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</si>
  <si>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</si>
  <si>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</si>
  <si>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</si>
  <si>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</si>
  <si>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</si>
  <si>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</si>
  <si>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</si>
  <si>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</si>
  <si>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</si>
  <si>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</si>
  <si>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</si>
  <si>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</si>
  <si>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</si>
  <si>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</si>
  <si>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</si>
  <si>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</si>
  <si>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</si>
  <si>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</si>
  <si>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</si>
  <si>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</si>
  <si>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</si>
  <si>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</si>
  <si>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</si>
  <si>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</si>
  <si>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</si>
  <si>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</si>
  <si>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</si>
  <si>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</si>
  <si>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</si>
  <si>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</si>
  <si>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</si>
  <si>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</si>
  <si>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</si>
  <si>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</si>
  <si>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</si>
  <si>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</si>
  <si>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</si>
  <si>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</si>
  <si>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</si>
  <si>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</si>
  <si>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</si>
  <si>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</si>
  <si>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</si>
  <si>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</si>
  <si>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</si>
  <si>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</si>
  <si>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</si>
  <si>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</si>
  <si>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</si>
  <si>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</si>
  <si>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</si>
  <si>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</si>
  <si>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</si>
  <si>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</si>
  <si>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</si>
  <si>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</si>
  <si>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</si>
  <si>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</si>
  <si>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</si>
  <si>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</si>
  <si>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</si>
  <si>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</si>
  <si>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</si>
  <si>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</si>
  <si>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</si>
  <si>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</si>
  <si>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</si>
  <si>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</si>
  <si>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</si>
  <si>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</si>
  <si>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</si>
  <si>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</si>
  <si>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</si>
  <si>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</si>
  <si>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</si>
  <si>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</si>
  <si>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</si>
  <si>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</si>
  <si>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</si>
  <si>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</si>
  <si>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</si>
  <si>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</si>
  <si>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</si>
  <si>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</si>
  <si>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</si>
  <si>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</si>
  <si>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</si>
  <si>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</si>
  <si>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</si>
  <si>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</si>
  <si>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</si>
  <si>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</si>
  <si>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</si>
  <si>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</si>
  <si>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</si>
  <si>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</si>
  <si>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</si>
  <si>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</si>
  <si>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</si>
  <si>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</si>
  <si>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</si>
  <si>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</si>
  <si>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</si>
  <si>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</si>
  <si>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</si>
  <si>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</si>
  <si>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</si>
  <si>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</si>
  <si>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</si>
  <si>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</si>
  <si>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</si>
  <si>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</si>
  <si>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</si>
  <si>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</si>
  <si>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</si>
  <si>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</si>
  <si>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</si>
  <si>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</si>
  <si>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</si>
  <si>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</si>
  <si>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</si>
  <si>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</si>
  <si>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</si>
  <si>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</si>
  <si>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</si>
  <si>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</si>
  <si>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</si>
  <si>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</si>
  <si>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</si>
  <si>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</si>
  <si>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</si>
  <si>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</si>
  <si>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</si>
  <si>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</si>
  <si>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</si>
  <si>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</si>
  <si>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</si>
  <si>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</si>
  <si>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</si>
  <si>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</si>
  <si>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</si>
  <si>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</si>
  <si>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</si>
  <si>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</si>
  <si>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</si>
  <si>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</si>
  <si>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</si>
  <si>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</si>
  <si>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</si>
  <si>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</si>
  <si>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</si>
  <si>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</si>
  <si>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</si>
  <si>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</si>
  <si>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</si>
  <si>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</si>
  <si>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</si>
  <si>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</si>
  <si>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</si>
  <si>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</si>
  <si>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</si>
  <si>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</si>
  <si>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</si>
  <si>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</si>
  <si>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</si>
  <si>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</si>
  <si>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</si>
  <si>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</si>
  <si>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</si>
  <si>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</si>
  <si>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</si>
  <si>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</si>
  <si>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</si>
  <si>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</si>
  <si>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</si>
  <si>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</si>
  <si>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</si>
  <si>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</si>
  <si>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</si>
  <si>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</si>
  <si>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</si>
  <si>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</si>
  <si>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</si>
  <si>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</si>
  <si>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</si>
  <si>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</si>
  <si>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</si>
  <si>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</si>
  <si>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</si>
  <si>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</si>
  <si>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</si>
  <si>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</si>
  <si>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</si>
  <si>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</si>
  <si>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</si>
  <si>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</si>
  <si>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</si>
  <si>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</si>
  <si>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</si>
  <si>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</si>
  <si>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</si>
  <si>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</si>
  <si>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</si>
  <si>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</si>
  <si>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</si>
  <si>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</si>
  <si>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</si>
  <si>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</si>
  <si>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</si>
  <si>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</si>
  <si>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</si>
  <si>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</si>
  <si>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</si>
  <si>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</si>
  <si>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</si>
  <si>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</si>
  <si>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</si>
  <si>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</si>
  <si>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</si>
  <si>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</si>
  <si>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</si>
  <si>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</si>
  <si>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</si>
  <si>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</si>
  <si>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</si>
  <si>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</si>
  <si>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</si>
  <si>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</si>
  <si>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</si>
  <si>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</si>
  <si>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</si>
  <si>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</si>
  <si>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</si>
  <si>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</si>
  <si>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</si>
  <si>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</si>
  <si>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</si>
  <si>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</si>
  <si>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</si>
  <si>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</si>
  <si>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</si>
  <si>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</si>
  <si>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</si>
  <si>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</si>
  <si>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</si>
  <si>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</si>
  <si>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</si>
  <si>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</si>
  <si>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</si>
  <si>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</si>
  <si>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</si>
  <si>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</si>
  <si>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</si>
  <si>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</si>
  <si>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</si>
  <si>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</si>
  <si>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</si>
  <si>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</si>
  <si>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</si>
  <si>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</si>
  <si>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</si>
  <si>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</si>
  <si>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</si>
  <si>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</si>
  <si>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</si>
  <si>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</si>
  <si>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</si>
  <si>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</si>
  <si>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</si>
  <si>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</si>
  <si>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</si>
  <si>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</si>
  <si>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</si>
  <si>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</si>
  <si>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</si>
  <si>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</si>
  <si>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</si>
  <si>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</si>
  <si>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</si>
  <si>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</si>
  <si>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</si>
  <si>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</si>
  <si>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</si>
  <si>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</si>
  <si>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</si>
  <si>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</si>
  <si>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</si>
  <si>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</si>
  <si>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</si>
  <si>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</si>
  <si>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</si>
  <si>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</si>
  <si>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</si>
  <si>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</si>
  <si>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</si>
  <si>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</si>
  <si>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</si>
  <si>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</si>
  <si>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</si>
  <si>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</si>
  <si>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</si>
  <si>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</si>
  <si>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</si>
  <si>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</si>
  <si>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</si>
  <si>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</si>
  <si>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</si>
  <si>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</si>
  <si>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</si>
  <si>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</si>
  <si>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</si>
  <si>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</si>
  <si>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</si>
  <si>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</si>
  <si>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</si>
  <si>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</si>
  <si>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</si>
  <si>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</si>
  <si>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</si>
  <si>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</si>
  <si>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</si>
  <si>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</si>
  <si>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</si>
  <si>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</si>
  <si>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</si>
  <si>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</si>
  <si>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</si>
  <si>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</si>
  <si>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</si>
  <si>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</si>
  <si>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</si>
  <si>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</si>
  <si>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</si>
  <si>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</si>
  <si>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</si>
  <si>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</si>
  <si>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</si>
  <si>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</si>
  <si>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</si>
  <si>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</si>
  <si>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</si>
  <si>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</si>
  <si>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</si>
  <si>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</si>
  <si>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</si>
  <si>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</si>
  <si>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</si>
  <si>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</si>
  <si>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</si>
  <si>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</si>
  <si>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</si>
  <si>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</si>
  <si>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</si>
  <si>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</si>
  <si>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</si>
  <si>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</si>
  <si>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</si>
  <si>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</si>
  <si>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</si>
  <si>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</si>
  <si>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</si>
  <si>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</si>
  <si>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</si>
  <si>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</si>
  <si>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</si>
  <si>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</si>
  <si>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</si>
  <si>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</si>
  <si>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</si>
  <si>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</si>
  <si>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</si>
  <si>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</si>
  <si>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</si>
  <si>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</si>
  <si>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</si>
  <si>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</si>
  <si>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</si>
  <si>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</si>
  <si>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</si>
  <si>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</si>
  <si>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</si>
  <si>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</si>
  <si>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</si>
  <si>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</si>
  <si>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</si>
  <si>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</si>
  <si>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</si>
  <si>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</si>
  <si>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</si>
  <si>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</si>
  <si>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</si>
  <si>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</si>
  <si>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</si>
  <si>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</si>
  <si>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</si>
  <si>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</si>
  <si>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</si>
  <si>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</si>
  <si>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</si>
  <si>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</si>
  <si>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</si>
  <si>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</si>
  <si>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</si>
  <si>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</si>
  <si>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</si>
  <si>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</si>
  <si>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</si>
  <si>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</si>
  <si>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</si>
  <si>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</si>
  <si>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</si>
  <si>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</si>
  <si>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</si>
  <si>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</si>
  <si>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</si>
  <si>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</si>
  <si>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</si>
  <si>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</si>
  <si>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</si>
  <si>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</si>
  <si>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</si>
  <si>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</si>
  <si>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</si>
  <si>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</si>
  <si>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</si>
  <si>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</si>
  <si>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</si>
  <si>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</si>
  <si>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</si>
  <si>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</si>
  <si>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</si>
  <si>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</si>
  <si>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</si>
  <si>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</si>
  <si>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</si>
  <si>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</si>
  <si>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</si>
  <si>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</si>
  <si>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</si>
  <si>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</si>
  <si>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</si>
  <si>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</si>
  <si>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</si>
  <si>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</si>
  <si>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</si>
  <si>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</si>
  <si>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</si>
  <si>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</si>
  <si>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</si>
  <si>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</si>
  <si>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</si>
  <si>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</si>
  <si>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</si>
  <si>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</si>
  <si>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</si>
  <si>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</si>
  <si>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</si>
  <si>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</si>
  <si>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</si>
  <si>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</si>
  <si>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</si>
  <si>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</si>
  <si>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</si>
  <si>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</si>
  <si>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</si>
  <si>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</si>
  <si>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</si>
  <si>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</si>
  <si>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</si>
  <si>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</si>
  <si>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</si>
  <si>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</si>
  <si>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</si>
  <si>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</si>
  <si>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</si>
  <si>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</si>
  <si>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</si>
  <si>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</si>
  <si>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</si>
  <si>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</si>
  <si>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</si>
  <si>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</si>
  <si>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</si>
  <si>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</si>
  <si>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</si>
  <si>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</si>
  <si>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</si>
  <si>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</si>
  <si>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</si>
  <si>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</si>
  <si>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</si>
  <si>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</si>
  <si>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</si>
  <si>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</si>
  <si>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</si>
  <si>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</si>
  <si>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</si>
  <si>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</si>
  <si>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</si>
  <si>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</si>
  <si>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</si>
  <si>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</si>
  <si>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</si>
  <si>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</si>
  <si>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</si>
  <si>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</si>
  <si>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</si>
  <si>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</si>
  <si>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</si>
  <si>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</si>
  <si>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</si>
  <si>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</si>
  <si>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</si>
  <si>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</si>
  <si>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</si>
  <si>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</si>
  <si>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</si>
  <si>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</si>
  <si>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</si>
  <si>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</si>
  <si>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</si>
  <si>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</si>
  <si>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</si>
  <si>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</si>
  <si>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</si>
  <si>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</si>
  <si>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</si>
  <si>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</si>
  <si>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</si>
  <si>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</si>
  <si>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</si>
  <si>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</si>
  <si>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</si>
  <si>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</si>
  <si>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</si>
  <si>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</si>
  <si>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</si>
  <si>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</si>
  <si>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</si>
  <si>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</si>
  <si>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</si>
  <si>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</si>
  <si>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</si>
  <si>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</si>
  <si>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</si>
  <si>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</si>
  <si>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</si>
  <si>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</si>
  <si>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</si>
  <si>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</si>
  <si>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</si>
  <si>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</si>
  <si>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</si>
  <si>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</si>
  <si>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</si>
  <si>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</si>
  <si>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</si>
  <si>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</si>
  <si>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</si>
  <si>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</si>
  <si>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</si>
  <si>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</si>
  <si>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</si>
  <si>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</si>
  <si>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</si>
  <si>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</si>
  <si>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</si>
  <si>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</si>
  <si>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</si>
  <si>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</si>
  <si>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</si>
  <si>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</si>
  <si>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</si>
  <si>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</si>
  <si>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</si>
  <si>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</si>
  <si>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</si>
  <si>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</si>
  <si>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</si>
  <si>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</si>
  <si>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</si>
  <si>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</si>
  <si>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</si>
  <si>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</si>
  <si>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</si>
  <si>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</si>
  <si>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</si>
  <si>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</si>
  <si>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</si>
  <si>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</si>
  <si>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</si>
  <si>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</si>
  <si>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</si>
  <si>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</si>
  <si>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</si>
  <si>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</si>
  <si>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</si>
  <si>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</si>
  <si>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</si>
  <si>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</si>
  <si>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</si>
  <si>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</si>
  <si>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</si>
  <si>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</si>
  <si>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</si>
  <si>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</si>
  <si>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</si>
  <si>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</si>
  <si>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</si>
  <si>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</si>
  <si>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</si>
  <si>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</si>
  <si>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</si>
  <si>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</si>
  <si>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</si>
  <si>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</si>
  <si>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</si>
  <si>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</si>
  <si>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</si>
  <si>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</si>
  <si>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</si>
  <si>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</si>
  <si>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</si>
  <si>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</si>
  <si>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</si>
  <si>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</si>
  <si>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</si>
  <si>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</si>
  <si>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</si>
  <si>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</si>
  <si>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</si>
  <si>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</si>
  <si>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</si>
  <si>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</si>
  <si>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</si>
  <si>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</si>
  <si>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</si>
  <si>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</si>
  <si>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</si>
  <si>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</si>
  <si>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</si>
  <si>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</si>
  <si>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</si>
  <si>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</si>
  <si>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</si>
  <si>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</si>
  <si>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</si>
  <si>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</si>
  <si>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</si>
  <si>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</si>
  <si>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</si>
  <si>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</si>
  <si>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</si>
  <si>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</si>
  <si>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</si>
  <si>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</si>
  <si>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</si>
  <si>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</si>
  <si>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</si>
  <si>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</si>
  <si>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</si>
  <si>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</si>
  <si>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</si>
  <si>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</si>
  <si>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</si>
  <si>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</si>
  <si>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</si>
  <si>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</si>
  <si>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</si>
  <si>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</si>
  <si>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</si>
  <si>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</si>
  <si>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</si>
  <si>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</si>
  <si>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</si>
  <si>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</si>
  <si>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</si>
  <si>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</si>
  <si>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</si>
  <si>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</si>
  <si>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</si>
  <si>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</si>
  <si>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</si>
  <si>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</si>
  <si>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</si>
  <si>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</si>
  <si>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</si>
  <si>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</si>
  <si>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</si>
  <si>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</si>
  <si>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</si>
  <si>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</si>
  <si>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</si>
  <si>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</si>
  <si>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</si>
  <si>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</si>
  <si>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</si>
  <si>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</si>
  <si>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</si>
  <si>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</si>
  <si>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</si>
  <si>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</si>
  <si>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</si>
  <si>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</si>
  <si>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</si>
  <si>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</si>
  <si>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</si>
  <si>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</si>
  <si>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</si>
  <si>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</si>
  <si>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</si>
  <si>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</si>
  <si>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</si>
  <si>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</si>
  <si>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</si>
  <si>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</si>
  <si>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</si>
  <si>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</si>
  <si>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</si>
  <si>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</si>
  <si>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</si>
  <si>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</si>
  <si>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</si>
  <si>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</si>
  <si>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</si>
  <si>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</si>
  <si>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</si>
  <si>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</si>
  <si>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</si>
  <si>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</si>
  <si>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</si>
  <si>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</si>
  <si>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</si>
  <si>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</si>
  <si>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</si>
  <si>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</si>
  <si>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</si>
  <si>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</si>
  <si>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</si>
  <si>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</si>
  <si>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</si>
  <si>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</si>
  <si>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</si>
  <si>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</si>
  <si>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</si>
  <si>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</si>
  <si>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</si>
  <si>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</si>
  <si>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</si>
  <si>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</si>
  <si>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</si>
  <si>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</si>
  <si>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</si>
  <si>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</si>
  <si>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</si>
  <si>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</si>
  <si>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</si>
  <si>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</si>
  <si>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</si>
  <si>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</si>
  <si>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</si>
  <si>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</si>
  <si>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</si>
  <si>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</si>
  <si>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</si>
  <si>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</si>
  <si>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</si>
  <si>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</si>
  <si>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</si>
  <si>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</si>
  <si>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</si>
  <si>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</si>
  <si>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</si>
  <si>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</si>
  <si>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</si>
  <si>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</si>
  <si>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</si>
  <si>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</si>
  <si>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</si>
  <si>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</si>
  <si>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</si>
  <si>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</si>
  <si>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</si>
  <si>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</si>
  <si>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</si>
  <si>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</si>
  <si>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</si>
  <si>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</si>
  <si>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</si>
  <si>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</si>
  <si>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</si>
  <si>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</si>
  <si>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</si>
  <si>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</si>
  <si>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</si>
  <si>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</si>
  <si>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</si>
  <si>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</si>
  <si>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</si>
  <si>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</si>
  <si>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</si>
  <si>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</si>
  <si>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</si>
  <si>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</si>
  <si>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</si>
  <si>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</si>
  <si>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</si>
  <si>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</si>
  <si>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</si>
  <si>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</si>
  <si>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</si>
  <si>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</si>
  <si>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</si>
  <si>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</si>
  <si>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</si>
  <si>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</si>
  <si>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</si>
  <si>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</si>
  <si>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</si>
  <si>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</si>
  <si>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</si>
  <si>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</si>
  <si>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</si>
  <si>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</si>
  <si>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</si>
  <si>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</si>
  <si>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</si>
  <si>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</si>
  <si>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</si>
  <si>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</si>
  <si>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</si>
  <si>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</si>
  <si>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</si>
  <si>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</si>
  <si>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</si>
  <si>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</si>
  <si>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</si>
  <si>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</si>
  <si>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</si>
  <si>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</si>
  <si>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</si>
  <si>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</si>
  <si>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</si>
  <si>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</si>
  <si>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</si>
  <si>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</si>
  <si>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</si>
  <si>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</si>
  <si>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</si>
  <si>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</si>
  <si>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</si>
  <si>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</si>
  <si>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</si>
  <si>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</si>
  <si>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</si>
  <si>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</si>
  <si>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</si>
  <si>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</si>
  <si>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</si>
  <si>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</si>
  <si>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</si>
  <si>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</si>
  <si>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</si>
  <si>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</si>
  <si>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</si>
  <si>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</si>
  <si>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</si>
  <si>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</si>
  <si>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</si>
  <si>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</si>
  <si>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</si>
  <si>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</si>
  <si>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</si>
  <si>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</si>
  <si>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</si>
  <si>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</si>
  <si>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</si>
  <si>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</si>
  <si>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</si>
  <si>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</si>
  <si>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</si>
  <si>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</si>
  <si>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</si>
  <si>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</si>
  <si>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</si>
  <si>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</si>
  <si>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</si>
  <si>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</si>
  <si>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</si>
  <si>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</si>
  <si>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</si>
  <si>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</si>
  <si>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</si>
  <si>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</si>
  <si>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</si>
  <si>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</si>
  <si>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</si>
  <si>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</si>
  <si>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</si>
  <si>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</si>
  <si>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</si>
  <si>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</si>
  <si>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</si>
  <si>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</si>
  <si>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</si>
  <si>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</si>
  <si>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</si>
  <si>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</si>
  <si>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</si>
  <si>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</si>
  <si>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</si>
  <si>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</si>
  <si>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</si>
  <si>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</si>
  <si>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</si>
  <si>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</si>
  <si>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</si>
  <si>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</si>
  <si>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</si>
  <si>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</si>
  <si>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</si>
  <si>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</si>
  <si>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</si>
  <si>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</si>
  <si>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</si>
  <si>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</si>
  <si>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</si>
  <si>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</si>
  <si>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</si>
  <si>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</si>
  <si>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</si>
  <si>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</si>
  <si>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</si>
  <si>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</si>
  <si>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</si>
  <si>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</si>
  <si>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</si>
  <si>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</si>
  <si>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</si>
  <si>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</si>
  <si>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</si>
  <si>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</si>
  <si>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</si>
  <si>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</si>
  <si>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</si>
  <si>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</si>
  <si>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</si>
  <si>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</si>
  <si>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</si>
  <si>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</si>
  <si>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</si>
  <si>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</si>
  <si>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</si>
  <si>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</si>
  <si>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</si>
  <si>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</si>
  <si>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</si>
  <si>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</si>
  <si>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</si>
  <si>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</si>
  <si>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</si>
  <si>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</si>
  <si>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</si>
  <si>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</si>
  <si>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</si>
  <si>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</si>
  <si>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</si>
  <si>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</si>
  <si>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</si>
  <si>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</si>
  <si>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</si>
  <si>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</si>
  <si>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</si>
  <si>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</si>
  <si>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</si>
  <si>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</si>
  <si>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</si>
  <si>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</si>
  <si>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</si>
  <si>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</si>
  <si>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</si>
  <si>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</si>
  <si>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</si>
  <si>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</si>
  <si>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</si>
  <si>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</si>
  <si>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</si>
  <si>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</si>
  <si>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</si>
  <si>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</si>
  <si>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</si>
  <si>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</si>
  <si>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</si>
  <si>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</si>
  <si>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</si>
  <si>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</si>
  <si>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</si>
  <si>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</si>
  <si>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</si>
  <si>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</si>
  <si>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</si>
  <si>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</si>
  <si>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</si>
  <si>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</si>
  <si>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</si>
  <si>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</si>
  <si>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</si>
  <si>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</si>
  <si>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</si>
  <si>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</si>
  <si>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</si>
  <si>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</si>
  <si>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</si>
  <si>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</si>
  <si>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</si>
  <si>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</si>
  <si>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</si>
  <si>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</si>
  <si>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</si>
  <si>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</si>
  <si>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</si>
  <si>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</si>
  <si>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</si>
  <si>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</si>
  <si>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</si>
  <si>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</si>
  <si>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</si>
  <si>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</si>
  <si>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</si>
  <si>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</si>
  <si>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</si>
  <si>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</si>
  <si>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</si>
  <si>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</si>
  <si>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</si>
  <si>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</si>
  <si>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</si>
  <si>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</si>
  <si>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</si>
  <si>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</si>
  <si>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</si>
  <si>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</si>
  <si>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</si>
  <si>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</si>
  <si>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</si>
  <si>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</si>
  <si>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</si>
  <si>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</si>
  <si>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</si>
  <si>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</si>
  <si>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</si>
  <si>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</si>
  <si>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</si>
  <si>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</si>
  <si>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</si>
  <si>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</si>
  <si>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</si>
  <si>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</si>
  <si>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</si>
  <si>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</si>
  <si>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</si>
  <si>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</si>
  <si>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</si>
  <si>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</si>
  <si>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</si>
  <si>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</si>
  <si>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</si>
  <si>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</si>
  <si>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</si>
  <si>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</si>
  <si>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</si>
  <si>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</si>
  <si>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</si>
  <si>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</si>
  <si>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</si>
  <si>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</si>
  <si>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</si>
  <si>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</si>
  <si>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</si>
  <si>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</si>
  <si>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</si>
  <si>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</si>
  <si>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</si>
  <si>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</si>
  <si>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</si>
  <si>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</si>
  <si>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</si>
  <si>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</si>
  <si>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</si>
  <si>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</si>
  <si>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</si>
  <si>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</si>
  <si>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</si>
  <si>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</si>
  <si>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</si>
  <si>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</si>
  <si>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</si>
  <si>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</si>
  <si>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</si>
  <si>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</si>
  <si>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</si>
  <si>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</si>
  <si>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</si>
  <si>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</si>
  <si>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</si>
  <si>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</si>
  <si>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</si>
  <si>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</si>
  <si>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</si>
  <si>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</si>
  <si>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</si>
  <si>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</si>
  <si>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</si>
  <si>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</si>
  <si>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</si>
  <si>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</si>
  <si>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</si>
  <si>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</si>
  <si>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</si>
  <si>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</si>
  <si>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</si>
  <si>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</si>
  <si>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</si>
  <si>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</si>
  <si>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</si>
  <si>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</si>
  <si>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</si>
  <si>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</si>
  <si>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</si>
  <si>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</si>
  <si>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</si>
  <si>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</si>
  <si>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</si>
  <si>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</si>
  <si>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</si>
  <si>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</si>
  <si>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</si>
  <si>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</si>
  <si>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</si>
  <si>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</si>
  <si>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</si>
  <si>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</si>
  <si>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</si>
  <si>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</si>
  <si>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</si>
  <si>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</si>
  <si>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</si>
  <si>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</si>
  <si>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</si>
  <si>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</si>
  <si>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</si>
  <si>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</si>
  <si>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</si>
  <si>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</si>
  <si>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</si>
  <si>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</si>
  <si>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</si>
  <si>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</si>
  <si>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</si>
  <si>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</si>
  <si>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</si>
  <si>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</si>
  <si>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</si>
  <si>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</si>
  <si>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</si>
  <si>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</si>
  <si>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</si>
  <si>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</si>
  <si>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</si>
  <si>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</si>
  <si>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</si>
  <si>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</si>
  <si>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</si>
  <si>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</si>
  <si>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</si>
  <si>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</si>
  <si>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</si>
  <si>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</si>
  <si>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</si>
  <si>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</si>
  <si>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</si>
  <si>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</si>
  <si>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</si>
  <si>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</si>
  <si>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</si>
  <si>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</si>
  <si>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</si>
  <si>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</si>
  <si>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</si>
  <si>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</si>
  <si>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</si>
  <si>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</si>
  <si>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</si>
  <si>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</si>
  <si>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</si>
  <si>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</si>
  <si>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</si>
  <si>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</si>
  <si>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</si>
  <si>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</si>
  <si>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</si>
  <si>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</si>
  <si>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</si>
  <si>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</si>
  <si>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</si>
  <si>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</si>
  <si>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</si>
  <si>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</si>
  <si>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</si>
  <si>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</si>
  <si>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</si>
  <si>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</si>
  <si>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</si>
  <si>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</si>
  <si>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</si>
  <si>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</si>
  <si>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</si>
  <si>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</si>
  <si>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</si>
  <si>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</si>
  <si>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</si>
  <si>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</si>
  <si>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</si>
  <si>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</si>
  <si>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</si>
  <si>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</si>
  <si>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</si>
  <si>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</si>
  <si>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</si>
  <si>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</si>
  <si>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</si>
  <si>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</si>
  <si>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</si>
  <si>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</si>
  <si>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</si>
  <si>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</si>
  <si>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</si>
  <si>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</si>
  <si>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</si>
  <si>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</si>
  <si>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</si>
  <si>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</si>
  <si>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</si>
  <si>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</si>
  <si>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</si>
  <si>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</si>
  <si>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</si>
  <si>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</si>
  <si>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</si>
  <si>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</si>
  <si>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</si>
  <si>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</si>
  <si>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</si>
  <si>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</si>
  <si>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</si>
  <si>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</si>
  <si>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</si>
  <si>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</si>
  <si>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</si>
  <si>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</si>
  <si>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</si>
  <si>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</si>
  <si>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</si>
  <si>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</si>
  <si>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</si>
  <si>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</si>
  <si>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</si>
  <si>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</si>
  <si>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</si>
  <si>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</si>
  <si>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</si>
  <si>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</si>
  <si>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</si>
  <si>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</si>
  <si>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</si>
  <si>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</si>
  <si>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</si>
  <si>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</si>
  <si>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</si>
  <si>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</si>
  <si>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</si>
  <si>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</si>
  <si>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</si>
  <si>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</si>
  <si>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</si>
  <si>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</si>
  <si>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</si>
  <si>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</si>
  <si>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</si>
  <si>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</si>
  <si>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</si>
  <si>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</si>
  <si>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</si>
  <si>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</si>
  <si>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</si>
  <si>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</si>
  <si>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</si>
  <si>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</si>
  <si>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</si>
  <si>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</si>
  <si>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</si>
  <si>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</si>
  <si>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</si>
  <si>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</si>
  <si>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</si>
  <si>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</si>
  <si>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</si>
  <si>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</si>
  <si>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</si>
  <si>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</si>
  <si>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</si>
  <si>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</si>
  <si>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</si>
  <si>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</si>
  <si>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</si>
  <si>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</si>
  <si>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</si>
  <si>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</si>
  <si>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</si>
  <si>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</si>
  <si>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</si>
  <si>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</si>
  <si>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</si>
  <si>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</si>
  <si>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</si>
  <si>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</si>
  <si>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</si>
  <si>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</si>
  <si>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</si>
  <si>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</si>
  <si>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</si>
  <si>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</si>
  <si>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</si>
  <si>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</si>
  <si>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</si>
  <si>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</si>
  <si>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</si>
  <si>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</si>
  <si>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</si>
  <si>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</si>
  <si>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</si>
  <si>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</si>
  <si>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</si>
  <si>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</si>
  <si>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</si>
  <si>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</si>
  <si>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</si>
  <si>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</si>
  <si>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</si>
  <si>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</si>
  <si>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</si>
  <si>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</si>
  <si>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</si>
  <si>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</si>
  <si>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</si>
  <si>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</si>
  <si>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</si>
  <si>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</si>
  <si>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</si>
  <si>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</si>
  <si>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</si>
  <si>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</si>
  <si>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</si>
  <si>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</si>
  <si>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</si>
  <si>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</si>
  <si>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</si>
  <si>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</si>
  <si>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</si>
  <si>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</si>
  <si>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</si>
  <si>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</si>
  <si>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</si>
  <si>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</si>
  <si>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</si>
  <si>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</si>
  <si>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</si>
  <si>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</si>
  <si>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</si>
  <si>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</si>
  <si>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</si>
  <si>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</si>
  <si>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</si>
  <si>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</si>
  <si>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</si>
  <si>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</si>
  <si>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</si>
  <si>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</si>
  <si>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</si>
  <si>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</si>
  <si>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</si>
  <si>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</si>
  <si>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</si>
  <si>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</si>
  <si>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</si>
  <si>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</si>
  <si>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</si>
  <si>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</si>
  <si>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</si>
  <si>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</si>
  <si>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</si>
  <si>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</si>
  <si>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</si>
  <si>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</si>
  <si>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</si>
  <si>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</si>
  <si>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</si>
  <si>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</si>
  <si>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</si>
  <si>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</si>
  <si>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</si>
  <si>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</si>
  <si>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</si>
  <si>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</si>
  <si>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</si>
  <si>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</si>
  <si>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</si>
  <si>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</si>
  <si>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</si>
  <si>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</si>
  <si>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</si>
  <si>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</si>
  <si>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</si>
  <si>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</si>
  <si>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</si>
  <si>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</si>
  <si>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</si>
  <si>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</si>
  <si>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</si>
  <si>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</si>
  <si>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</si>
  <si>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</si>
  <si>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</si>
  <si>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</si>
  <si>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</si>
  <si>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</si>
  <si>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</si>
  <si>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</si>
  <si>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</si>
  <si>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</si>
  <si>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</si>
  <si>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</si>
  <si>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</si>
  <si>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</si>
  <si>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</si>
  <si>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</si>
  <si>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</si>
  <si>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</si>
  <si>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</si>
  <si>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</si>
  <si>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</si>
  <si>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</si>
  <si>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</si>
  <si>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</si>
  <si>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</si>
  <si>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</si>
  <si>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</si>
  <si>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</si>
  <si>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</si>
  <si>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</si>
  <si>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</si>
  <si>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</si>
  <si>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</si>
  <si>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</si>
  <si>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</si>
  <si>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</si>
  <si>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</si>
  <si>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</si>
  <si>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</si>
  <si>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</si>
  <si>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</si>
  <si>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</si>
  <si>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</si>
  <si>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</si>
  <si>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</si>
  <si>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</si>
  <si>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</si>
  <si>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</si>
  <si>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</si>
  <si>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</si>
  <si>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</si>
  <si>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</si>
  <si>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</si>
  <si>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</si>
  <si>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</si>
  <si>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</si>
  <si>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</si>
  <si>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</si>
  <si>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</si>
  <si>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</si>
  <si>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</si>
  <si>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</si>
  <si>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</si>
  <si>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</si>
  <si>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</si>
  <si>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</si>
  <si>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</si>
  <si>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</si>
  <si>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</si>
  <si>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</si>
  <si>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</si>
  <si>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</si>
  <si>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</si>
  <si>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</si>
  <si>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</si>
  <si>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</si>
  <si>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</si>
  <si>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</si>
  <si>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</si>
  <si>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</si>
  <si>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</si>
  <si>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</si>
  <si>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</si>
  <si>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</si>
  <si>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</si>
  <si>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</si>
  <si>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</si>
  <si>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</si>
  <si>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</si>
  <si>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</si>
  <si>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</si>
  <si>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</si>
  <si>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</si>
  <si>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</si>
  <si>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</si>
  <si>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</si>
  <si>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</si>
  <si>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</si>
  <si>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</si>
  <si>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</si>
  <si>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</si>
  <si>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</si>
  <si>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</si>
  <si>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</si>
  <si>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</si>
  <si>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</si>
  <si>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</si>
  <si>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</si>
  <si>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</si>
  <si>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</si>
  <si>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</si>
  <si>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</si>
  <si>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</si>
  <si>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</si>
  <si>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</si>
  <si>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</si>
  <si>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</si>
  <si>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</si>
  <si>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</si>
  <si>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</si>
  <si>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</si>
  <si>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</si>
  <si>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</si>
  <si>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</si>
  <si>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</si>
  <si>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</si>
  <si>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</si>
  <si>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</si>
  <si>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</si>
  <si>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</si>
  <si>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</si>
  <si>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</si>
  <si>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</si>
  <si>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</si>
  <si>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</si>
  <si>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</si>
  <si>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</si>
  <si>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</si>
  <si>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</si>
  <si>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</si>
  <si>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</si>
  <si>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</si>
  <si>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</si>
  <si>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</si>
  <si>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</si>
  <si>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</si>
  <si>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</si>
  <si>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</si>
  <si>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</si>
  <si>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</si>
  <si>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</si>
  <si>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</si>
  <si>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</si>
  <si>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</si>
  <si>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</si>
  <si>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</si>
  <si>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</si>
  <si>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</si>
  <si>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</si>
  <si>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</si>
  <si>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</si>
  <si>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</si>
  <si>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</si>
  <si>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</si>
  <si>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</si>
  <si>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</si>
  <si>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</si>
  <si>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</si>
  <si>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</si>
  <si>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</si>
  <si>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</si>
  <si>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</si>
  <si>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</si>
  <si>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</si>
  <si>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</si>
  <si>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</si>
  <si>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</si>
  <si>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</si>
  <si>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</si>
  <si>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</si>
  <si>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</si>
  <si>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</si>
  <si>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</si>
  <si>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</si>
  <si>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</si>
  <si>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</si>
  <si>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</si>
  <si>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</si>
  <si>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</si>
  <si>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</si>
  <si>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</si>
  <si>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</si>
  <si>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</si>
  <si>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</si>
  <si>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</si>
  <si>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</si>
  <si>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</si>
  <si>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</si>
  <si>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</si>
  <si>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</si>
  <si>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</si>
  <si>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</si>
  <si>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</si>
  <si>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</si>
  <si>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</si>
  <si>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</si>
  <si>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</si>
  <si>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</si>
  <si>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</si>
  <si>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</si>
  <si>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</si>
  <si>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</si>
  <si>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</si>
  <si>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</si>
  <si>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</si>
  <si>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</si>
  <si>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</si>
  <si>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</si>
  <si>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</si>
  <si>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</si>
  <si>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</si>
  <si>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</si>
  <si>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</si>
  <si>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</si>
  <si>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</si>
  <si>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</si>
  <si>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</si>
  <si>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</si>
  <si>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</si>
  <si>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</si>
  <si>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</si>
  <si>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</si>
  <si>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</si>
  <si>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</si>
  <si>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</si>
  <si>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</si>
  <si>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</si>
  <si>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</si>
  <si>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</si>
  <si>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</si>
  <si>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</si>
  <si>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</si>
  <si>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</si>
  <si>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</si>
  <si>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</si>
  <si>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</si>
  <si>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</si>
  <si>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</si>
  <si>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</si>
  <si>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</si>
  <si>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</si>
  <si>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</si>
  <si>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</si>
  <si>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</si>
  <si>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</si>
  <si>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</si>
  <si>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</si>
  <si>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</si>
  <si>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</si>
  <si>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</si>
  <si>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</si>
  <si>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</si>
  <si>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</si>
  <si>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</si>
  <si>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</si>
  <si>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</si>
  <si>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</si>
  <si>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</si>
  <si>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</si>
  <si>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</si>
  <si>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</si>
  <si>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</si>
  <si>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</si>
  <si>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</si>
  <si>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</si>
  <si>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</si>
  <si>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</si>
  <si>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</si>
  <si>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</si>
  <si>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</si>
  <si>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</si>
  <si>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</si>
  <si>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</si>
  <si>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</si>
  <si>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</si>
  <si>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</si>
  <si>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</si>
  <si>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</si>
  <si>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</si>
  <si>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</si>
  <si>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</si>
  <si>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</si>
  <si>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</si>
  <si>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</si>
  <si>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</si>
  <si>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</si>
  <si>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</si>
  <si>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</si>
  <si>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</si>
  <si>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</si>
  <si>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</si>
  <si>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</si>
  <si>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</si>
  <si>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</si>
  <si>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</si>
  <si>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</si>
  <si>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</si>
  <si>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</si>
  <si>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</si>
  <si>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</si>
  <si>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</si>
  <si>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</si>
  <si>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</si>
  <si>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</si>
  <si>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</si>
  <si>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</si>
  <si>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</si>
  <si>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</si>
  <si>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</si>
  <si>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</si>
  <si>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</si>
  <si>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</si>
  <si>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</si>
  <si>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</si>
  <si>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</si>
  <si>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</si>
  <si>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</si>
  <si>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</si>
  <si>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</si>
  <si>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</si>
  <si>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</si>
  <si>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</si>
  <si>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</si>
  <si>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</si>
  <si>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</si>
  <si>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</si>
  <si>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</si>
  <si>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</si>
  <si>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</si>
  <si>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</si>
  <si>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</si>
  <si>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</si>
  <si>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</si>
  <si>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</si>
  <si>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</si>
  <si>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</si>
  <si>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</si>
  <si>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</si>
  <si>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</si>
  <si>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</si>
  <si>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</si>
  <si>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</si>
  <si>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</si>
  <si>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</si>
  <si>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</si>
  <si>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</si>
  <si>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</si>
  <si>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</si>
  <si>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</si>
  <si>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</si>
  <si>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</si>
  <si>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</si>
  <si>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</si>
  <si>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</si>
  <si>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</si>
  <si>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</si>
  <si>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</si>
  <si>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</si>
  <si>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</si>
  <si>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</si>
  <si>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</si>
  <si>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</si>
  <si>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</si>
  <si>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</si>
  <si>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</si>
  <si>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</si>
  <si>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</si>
  <si>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</si>
  <si>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</si>
  <si>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</si>
  <si>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</si>
  <si>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</si>
  <si>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</si>
  <si>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</si>
  <si>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</si>
  <si>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</si>
  <si>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</si>
  <si>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</si>
  <si>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</si>
  <si>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</si>
  <si>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</si>
  <si>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</si>
  <si>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</si>
  <si>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</si>
  <si>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</si>
  <si>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</si>
  <si>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</si>
  <si>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</si>
  <si>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</si>
  <si>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</si>
  <si>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</si>
  <si>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</si>
  <si>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</si>
  <si>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</si>
  <si>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</si>
  <si>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</si>
  <si>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</si>
  <si>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</si>
  <si>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</si>
  <si>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</si>
  <si>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</si>
  <si>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</si>
  <si>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</si>
  <si>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</si>
  <si>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</si>
  <si>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</si>
  <si>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</si>
  <si>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</si>
  <si>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</si>
  <si>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</si>
  <si>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</si>
  <si>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</si>
  <si>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</si>
  <si>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</si>
  <si>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</si>
  <si>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</si>
  <si>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</si>
  <si>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</si>
  <si>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</si>
  <si>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</si>
  <si>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</si>
  <si>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</si>
  <si>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</si>
  <si>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</si>
  <si>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</si>
  <si>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</si>
  <si>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</si>
  <si>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</si>
  <si>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</si>
  <si>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</si>
  <si>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</si>
  <si>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</si>
  <si>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</si>
  <si>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</si>
  <si>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</si>
  <si>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</si>
  <si>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</si>
  <si>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</si>
  <si>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</si>
  <si>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</si>
  <si>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</si>
  <si>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</si>
  <si>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</si>
  <si>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</si>
  <si>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</si>
  <si>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</si>
  <si>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</si>
  <si>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</si>
  <si>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</si>
  <si>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</si>
  <si>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</si>
  <si>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</si>
  <si>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</si>
  <si>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</si>
  <si>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</si>
  <si>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</si>
  <si>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</si>
  <si>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</si>
  <si>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</si>
  <si>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</si>
  <si>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</si>
  <si>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</si>
  <si>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</si>
  <si>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</si>
  <si>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</si>
  <si>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</si>
  <si>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</si>
  <si>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</si>
  <si>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</si>
  <si>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</si>
  <si>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</si>
  <si>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</si>
  <si>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</si>
  <si>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</si>
  <si>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</si>
  <si>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</si>
  <si>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</si>
  <si>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</si>
  <si>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</si>
  <si>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</si>
  <si>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</si>
  <si>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</si>
  <si>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</si>
  <si>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</si>
  <si>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</si>
  <si>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</si>
  <si>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</si>
  <si>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</si>
  <si>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</si>
  <si>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</si>
  <si>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</si>
  <si>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</si>
  <si>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</si>
  <si>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</si>
  <si>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</si>
  <si>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</si>
  <si>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</si>
  <si>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</si>
  <si>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</si>
  <si>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</si>
  <si>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</si>
  <si>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</si>
  <si>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</si>
  <si>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</si>
  <si>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</si>
  <si>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</si>
  <si>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</si>
  <si>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</si>
  <si>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</si>
  <si>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</si>
  <si>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</si>
  <si>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</si>
  <si>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</si>
  <si>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</si>
  <si>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</si>
  <si>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</si>
  <si>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</si>
  <si>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</si>
  <si>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</si>
  <si>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</si>
  <si>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</si>
  <si>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</si>
  <si>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</si>
  <si>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</si>
  <si>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</si>
  <si>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</si>
  <si>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</si>
  <si>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</si>
  <si>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</si>
  <si>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</si>
  <si>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</si>
  <si>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</si>
  <si>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</si>
  <si>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</si>
  <si>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</si>
  <si>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</si>
  <si>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</si>
  <si>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</si>
  <si>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</si>
  <si>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</si>
  <si>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</si>
  <si>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</si>
  <si>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</si>
  <si>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</si>
  <si>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</si>
  <si>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</si>
  <si>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</si>
  <si>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</si>
  <si>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</si>
  <si>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</si>
  <si>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</si>
  <si>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</si>
  <si>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</si>
  <si>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</si>
  <si>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</si>
  <si>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</si>
  <si>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</si>
  <si>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</si>
  <si>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</si>
  <si>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</si>
  <si>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</si>
  <si>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</si>
  <si>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</si>
  <si>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</si>
  <si>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</si>
  <si>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</si>
  <si>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</si>
  <si>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</si>
  <si>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</si>
  <si>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</si>
  <si>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</si>
  <si>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</si>
  <si>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</si>
  <si>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</si>
  <si>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</si>
  <si>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</si>
  <si>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</si>
  <si>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</si>
  <si>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</si>
  <si>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</si>
  <si>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</si>
  <si>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</si>
  <si>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</si>
  <si>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</si>
  <si>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</si>
  <si>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</si>
  <si>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</si>
  <si>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</si>
  <si>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</si>
  <si>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</si>
  <si>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</si>
  <si>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</si>
  <si>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</si>
  <si>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</si>
  <si>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</si>
  <si>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</si>
  <si>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</si>
  <si>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</si>
  <si>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</si>
  <si>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</si>
  <si>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</si>
  <si>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</si>
  <si>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</si>
  <si>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</si>
  <si>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</si>
  <si>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</si>
  <si>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</si>
  <si>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</si>
  <si>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</si>
  <si>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</si>
  <si>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</si>
  <si>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</si>
  <si>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</si>
  <si>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</si>
  <si>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</si>
  <si>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</si>
  <si>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</si>
  <si>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</si>
  <si>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</si>
  <si>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</si>
  <si>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</si>
  <si>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</si>
  <si>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</si>
  <si>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</si>
  <si>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</si>
  <si>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</si>
  <si>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</si>
  <si>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</si>
  <si>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</si>
  <si>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</si>
  <si>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</si>
  <si>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</si>
  <si>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</si>
  <si>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</si>
  <si>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</si>
  <si>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</si>
  <si>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</si>
  <si>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</si>
  <si>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</si>
  <si>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</si>
  <si>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</si>
  <si>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</si>
  <si>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</si>
  <si>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</si>
  <si>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</si>
  <si>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</si>
  <si>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</si>
  <si>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</si>
  <si>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</si>
  <si>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</si>
  <si>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</si>
  <si>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</si>
  <si>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</si>
  <si>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</si>
  <si>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</si>
  <si>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</si>
  <si>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</si>
  <si>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</si>
  <si>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</si>
  <si>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</si>
  <si>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</si>
  <si>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</si>
  <si>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</si>
  <si>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</si>
  <si>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</si>
  <si>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</si>
  <si>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</si>
  <si>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</si>
  <si>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</si>
  <si>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</si>
  <si>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</si>
  <si>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</si>
  <si>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</si>
  <si>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</si>
  <si>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</si>
  <si>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</si>
  <si>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</si>
  <si>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</si>
  <si>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</si>
  <si>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</si>
  <si>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</si>
  <si>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</si>
  <si>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</si>
  <si>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</si>
  <si>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</si>
  <si>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</si>
  <si>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</si>
  <si>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</si>
  <si>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</si>
  <si>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</si>
  <si>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</si>
  <si>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</si>
  <si>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</si>
  <si>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</si>
  <si>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</si>
  <si>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</si>
  <si>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</si>
  <si>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</si>
  <si>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</si>
  <si>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</si>
  <si>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</si>
  <si>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</si>
  <si>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</si>
  <si>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</si>
  <si>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</si>
  <si>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</si>
  <si>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</si>
  <si>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</si>
  <si>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</si>
  <si>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</si>
  <si>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</si>
  <si>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</si>
  <si>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</si>
  <si>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</si>
  <si>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</si>
  <si>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</si>
  <si>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</si>
  <si>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</si>
  <si>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</si>
  <si>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</si>
  <si>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</si>
  <si>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</si>
  <si>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</si>
  <si>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</si>
  <si>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</si>
  <si>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</si>
  <si>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</si>
  <si>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</si>
  <si>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</si>
  <si>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</si>
  <si>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</si>
  <si>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</si>
  <si>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</si>
  <si>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</si>
  <si>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</si>
  <si>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</si>
  <si>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</si>
  <si>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</si>
  <si>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</si>
  <si>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</si>
  <si>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</si>
  <si>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</si>
  <si>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</si>
  <si>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</si>
  <si>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</si>
  <si>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</si>
  <si>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</si>
  <si>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</si>
  <si>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</si>
  <si>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</si>
  <si>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</si>
  <si>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</si>
  <si>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</si>
  <si>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</si>
  <si>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</si>
  <si>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</si>
  <si>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</si>
  <si>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</si>
  <si>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</si>
  <si>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</si>
  <si>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</si>
  <si>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</si>
  <si>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</si>
  <si>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</si>
  <si>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</si>
  <si>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</si>
  <si>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</si>
  <si>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</si>
  <si>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</si>
  <si>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</si>
  <si>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</si>
  <si>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</si>
  <si>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</si>
  <si>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</si>
  <si>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</si>
  <si>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</si>
  <si>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</si>
  <si>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</si>
  <si>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</si>
  <si>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</si>
  <si>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</si>
  <si>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</si>
  <si>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</si>
  <si>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</si>
  <si>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</si>
  <si>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</si>
  <si>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</si>
  <si>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</si>
  <si>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</si>
  <si>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</si>
  <si>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</si>
  <si>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</si>
  <si>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</si>
  <si>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</si>
  <si>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</si>
  <si>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</si>
  <si>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</si>
  <si>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</si>
  <si>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</si>
  <si>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</si>
  <si>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</si>
  <si>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</si>
  <si>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</si>
  <si>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</si>
  <si>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</si>
  <si>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</si>
  <si>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</si>
  <si>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</si>
  <si>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</si>
  <si>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</si>
  <si>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</si>
  <si>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</si>
  <si>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</si>
  <si>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</si>
  <si>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</si>
  <si>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</si>
  <si>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</si>
  <si>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</si>
  <si>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</si>
  <si>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</si>
  <si>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</si>
  <si>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</si>
  <si>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</si>
  <si>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</si>
  <si>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</si>
  <si>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</si>
  <si>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</si>
  <si>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</si>
  <si>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</si>
  <si>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</si>
  <si>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</si>
  <si>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</si>
  <si>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</si>
  <si>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</si>
  <si>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</si>
  <si>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</si>
  <si>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</si>
  <si>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</si>
  <si>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</si>
  <si>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</si>
  <si>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</si>
  <si>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</si>
  <si>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</si>
  <si>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</si>
  <si>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</si>
  <si>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</si>
  <si>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</si>
  <si>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</si>
  <si>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</si>
  <si>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</si>
  <si>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</si>
  <si>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</si>
  <si>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</si>
  <si>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</si>
  <si>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</si>
  <si>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</si>
  <si>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</si>
  <si>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</si>
  <si>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</si>
  <si>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</si>
  <si>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</si>
  <si>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</si>
  <si>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</si>
  <si>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</si>
  <si>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</si>
  <si>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</si>
  <si>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</si>
  <si>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</si>
  <si>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</si>
  <si>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</si>
  <si>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</si>
  <si>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</si>
  <si>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</si>
  <si>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</si>
  <si>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</si>
  <si>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</si>
  <si>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</si>
  <si>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</si>
  <si>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</si>
  <si>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</si>
  <si>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</si>
  <si>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</si>
  <si>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</si>
  <si>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</si>
  <si>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</si>
  <si>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</si>
  <si>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</si>
  <si>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</si>
  <si>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</si>
  <si>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</si>
  <si>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</si>
  <si>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</si>
  <si>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</si>
  <si>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</si>
  <si>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</si>
  <si>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</si>
  <si>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</si>
  <si>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</si>
  <si>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</si>
  <si>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</si>
  <si>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</si>
  <si>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</si>
  <si>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</si>
  <si>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</si>
  <si>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</si>
  <si>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</si>
  <si>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</si>
  <si>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</si>
  <si>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</si>
  <si>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</si>
  <si>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</si>
  <si>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</si>
  <si>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</si>
  <si>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</si>
  <si>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</si>
  <si>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</si>
  <si>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</si>
  <si>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</si>
  <si>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</si>
  <si>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</si>
  <si>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</si>
  <si>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</si>
  <si>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</si>
  <si>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</si>
  <si>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</si>
  <si>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</si>
  <si>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</si>
  <si>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</si>
  <si>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</si>
  <si>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</si>
  <si>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</si>
  <si>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</si>
  <si>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</si>
  <si>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</si>
  <si>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</si>
  <si>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</si>
  <si>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</si>
  <si>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</si>
  <si>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</si>
  <si>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</si>
  <si>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</si>
  <si>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</si>
  <si>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</si>
  <si>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</si>
  <si>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</si>
  <si>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</si>
  <si>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</si>
  <si>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</si>
  <si>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</si>
  <si>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</si>
  <si>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</si>
  <si>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</si>
  <si>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</si>
  <si>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</si>
  <si>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</si>
  <si>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</si>
  <si>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</si>
  <si>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</si>
  <si>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</si>
  <si>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</si>
  <si>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</si>
  <si>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</si>
  <si>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</si>
  <si>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</si>
  <si>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</si>
  <si>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</si>
  <si>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</si>
  <si>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</si>
  <si>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</si>
  <si>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</si>
  <si>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</si>
  <si>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</si>
  <si>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</si>
  <si>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</si>
  <si>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</si>
  <si>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</si>
  <si>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</si>
  <si>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</si>
  <si>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</si>
  <si>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</si>
  <si>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</si>
  <si>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</si>
  <si>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</si>
  <si>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</si>
  <si>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</si>
  <si>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</si>
  <si>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</si>
  <si>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</si>
  <si>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</si>
  <si>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</si>
  <si>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</si>
  <si>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</si>
  <si>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</si>
  <si>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</si>
  <si>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</si>
  <si>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</si>
  <si>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</si>
  <si>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</si>
  <si>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</si>
  <si>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</si>
  <si>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</si>
  <si>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</si>
  <si>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</si>
  <si>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</si>
  <si>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</si>
  <si>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</si>
  <si>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</si>
  <si>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</si>
  <si>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</si>
  <si>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</si>
  <si>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</si>
  <si>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</si>
  <si>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</si>
  <si>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</si>
  <si>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</si>
  <si>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</si>
  <si>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</si>
  <si>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</si>
  <si>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</si>
  <si>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</si>
  <si>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</si>
  <si>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</si>
  <si>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</si>
  <si>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</si>
  <si>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</si>
  <si>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</si>
  <si>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</si>
  <si>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</si>
  <si>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</si>
  <si>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</si>
  <si>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</si>
  <si>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</si>
  <si>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</si>
  <si>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</si>
  <si>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</si>
  <si>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</si>
  <si>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</si>
  <si>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</si>
  <si>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</si>
  <si>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</si>
  <si>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</si>
  <si>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</si>
  <si>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</si>
  <si>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</si>
  <si>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</si>
  <si>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</si>
  <si>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</si>
  <si>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</si>
  <si>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</si>
  <si>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</si>
  <si>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</si>
  <si>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</si>
  <si>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</si>
  <si>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</si>
  <si>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</si>
  <si>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</si>
  <si>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</si>
  <si>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</si>
  <si>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</si>
  <si>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</si>
  <si>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</si>
  <si>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</si>
  <si>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</si>
  <si>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</si>
  <si>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</si>
  <si>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</si>
  <si>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</si>
  <si>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</si>
  <si>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</si>
  <si>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</si>
  <si>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</si>
  <si>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</si>
  <si>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</si>
  <si>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</si>
  <si>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</si>
  <si>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</si>
  <si>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</si>
  <si>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</si>
  <si>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</si>
  <si>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</si>
  <si>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</si>
  <si>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</si>
  <si>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</si>
  <si>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</si>
  <si>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</si>
  <si>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</si>
  <si>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</si>
  <si>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</si>
  <si>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</si>
  <si>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</si>
  <si>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</si>
  <si>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</si>
  <si>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</si>
  <si>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</si>
  <si>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</si>
  <si>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</si>
  <si>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</si>
  <si>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</si>
  <si>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</si>
  <si>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</si>
  <si>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</si>
  <si>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</si>
  <si>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</si>
  <si>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</si>
  <si>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</si>
  <si>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</si>
  <si>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</si>
  <si>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</si>
  <si>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</si>
  <si>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</si>
  <si>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</si>
  <si>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</si>
  <si>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</si>
  <si>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</si>
  <si>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</si>
  <si>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</si>
  <si>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</si>
  <si>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</si>
  <si>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</si>
  <si>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</si>
  <si>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</si>
  <si>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</si>
  <si>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</si>
  <si>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</si>
  <si>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</si>
  <si>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</si>
  <si>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</si>
  <si>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</si>
  <si>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</si>
  <si>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</si>
  <si>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</si>
  <si>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</si>
  <si>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</si>
  <si>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</si>
  <si>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</si>
  <si>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</si>
  <si>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</si>
  <si>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</si>
  <si>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</si>
  <si>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</si>
  <si>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</si>
  <si>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</si>
  <si>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</si>
  <si>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</si>
  <si>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</si>
  <si>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</si>
  <si>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</si>
  <si>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</si>
  <si>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</si>
  <si>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</si>
  <si>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</si>
  <si>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</si>
  <si>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</si>
  <si>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</si>
  <si>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</si>
  <si>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</si>
  <si>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</si>
  <si>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</si>
  <si>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</si>
  <si>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</si>
  <si>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</si>
  <si>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</si>
  <si>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</si>
  <si>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</si>
  <si>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</si>
  <si>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</si>
  <si>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</si>
  <si>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</si>
  <si>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</si>
  <si>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</si>
  <si>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</si>
  <si>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</si>
  <si>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</si>
  <si>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</si>
  <si>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</si>
  <si>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</si>
  <si>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</si>
  <si>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</si>
  <si>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</si>
  <si>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</si>
  <si>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</si>
  <si>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</si>
  <si>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</si>
  <si>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</si>
  <si>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</si>
  <si>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</si>
  <si>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</si>
  <si>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</si>
  <si>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</si>
  <si>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</si>
  <si>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</si>
  <si>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</si>
  <si>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</si>
  <si>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</si>
  <si>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</si>
  <si>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</si>
  <si>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</si>
  <si>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</si>
  <si>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</si>
  <si>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</si>
  <si>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</si>
  <si>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</si>
  <si>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</si>
  <si>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</si>
  <si>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</si>
  <si>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</si>
  <si>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</si>
  <si>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</si>
  <si>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</si>
  <si>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</si>
  <si>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</si>
  <si>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</si>
  <si>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</si>
  <si>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</si>
  <si>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</si>
  <si>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</si>
  <si>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</si>
  <si>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</si>
  <si>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</si>
  <si>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</si>
  <si>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</si>
  <si>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</si>
  <si>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</si>
  <si>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</si>
  <si>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</si>
  <si>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</si>
  <si>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</si>
  <si>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</si>
  <si>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</si>
  <si>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</si>
  <si>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</si>
  <si>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</si>
  <si>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</si>
  <si>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</si>
  <si>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</si>
  <si>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</si>
  <si>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</si>
  <si>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</si>
  <si>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</si>
  <si>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</si>
  <si>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</si>
  <si>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</si>
  <si>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</si>
  <si>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</si>
  <si>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</si>
  <si>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</si>
  <si>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</si>
  <si>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</si>
  <si>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</si>
  <si>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</si>
  <si>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</si>
  <si>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</si>
  <si>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</si>
  <si>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</si>
  <si>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</si>
  <si>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</si>
  <si>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</si>
  <si>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</si>
  <si>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</si>
  <si>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</si>
  <si>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</si>
  <si>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</si>
  <si>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</si>
  <si>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</si>
  <si>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</si>
  <si>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</si>
  <si>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</si>
  <si>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</si>
  <si>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</si>
  <si>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</si>
  <si>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</si>
  <si>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</si>
  <si>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</si>
  <si>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</si>
  <si>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</si>
  <si>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</si>
  <si>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</si>
  <si>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</si>
  <si>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</si>
  <si>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</si>
  <si>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</si>
  <si>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</si>
  <si>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</si>
  <si>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</si>
  <si>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</si>
  <si>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</si>
  <si>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</si>
  <si>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</si>
  <si>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</si>
  <si>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</si>
  <si>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</si>
  <si>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</si>
  <si>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</si>
  <si>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</si>
  <si>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</si>
  <si>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</si>
  <si>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</si>
  <si>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</si>
  <si>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</si>
  <si>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</si>
  <si>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</si>
  <si>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</si>
  <si>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</si>
  <si>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</si>
  <si>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</si>
  <si>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</si>
  <si>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</si>
  <si>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</si>
  <si>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</si>
  <si>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</si>
  <si>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</si>
  <si>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</si>
  <si>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</si>
  <si>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</si>
  <si>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</si>
  <si>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</si>
  <si>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</si>
  <si>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</si>
  <si>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</si>
  <si>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</si>
  <si>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</si>
  <si>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</si>
  <si>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</si>
  <si>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</si>
  <si>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</si>
  <si>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</si>
  <si>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</si>
  <si>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</si>
  <si>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</si>
  <si>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</si>
  <si>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</si>
  <si>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</si>
  <si>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</si>
  <si>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</si>
  <si>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</si>
  <si>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</si>
  <si>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</si>
  <si>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</si>
  <si>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</si>
  <si>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</si>
  <si>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</si>
  <si>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</si>
  <si>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</si>
  <si>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</si>
  <si>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</si>
  <si>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</si>
  <si>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</si>
  <si>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</si>
  <si>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</si>
  <si>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</si>
  <si>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</si>
  <si>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</si>
  <si>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</si>
  <si>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</si>
  <si>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</si>
  <si>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</si>
  <si>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</si>
  <si>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</si>
  <si>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</si>
  <si>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</si>
  <si>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</si>
  <si>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</si>
  <si>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</si>
  <si>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</si>
  <si>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</si>
  <si>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</si>
  <si>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</si>
  <si>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</si>
  <si>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</si>
  <si>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</si>
  <si>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</si>
  <si>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</si>
  <si>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</si>
  <si>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</si>
  <si>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</si>
  <si>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</si>
  <si>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</si>
  <si>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</si>
  <si>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</si>
  <si>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</si>
  <si>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</si>
  <si>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</si>
  <si>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</si>
  <si>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</si>
  <si>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</si>
  <si>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</si>
  <si>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</si>
  <si>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</si>
  <si>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</si>
  <si>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</si>
  <si>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</si>
  <si>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</si>
  <si>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</si>
  <si>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</si>
  <si>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</si>
  <si>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</si>
  <si>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</si>
  <si>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</si>
  <si>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</si>
  <si>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</si>
  <si>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</si>
  <si>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</si>
  <si>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</si>
  <si>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</si>
  <si>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</si>
  <si>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</si>
  <si>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</si>
  <si>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</si>
  <si>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</si>
  <si>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</si>
  <si>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</si>
  <si>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</si>
  <si>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</si>
  <si>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</si>
  <si>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</si>
  <si>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</si>
  <si>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</si>
  <si>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</si>
  <si>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</si>
  <si>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</si>
  <si>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</si>
  <si>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</si>
  <si>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</si>
  <si>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</si>
  <si>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</si>
  <si>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</si>
  <si>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</si>
  <si>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</si>
  <si>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</si>
  <si>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</si>
  <si>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</si>
  <si>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</si>
  <si>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</si>
  <si>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</si>
  <si>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</si>
  <si>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</si>
  <si>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</si>
  <si>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</si>
  <si>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</si>
  <si>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</si>
  <si>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</si>
  <si>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</si>
  <si>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</si>
  <si>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</si>
  <si>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</si>
  <si>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</si>
  <si>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</si>
  <si>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</si>
  <si>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</si>
  <si>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</si>
  <si>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</si>
  <si>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</si>
  <si>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</si>
  <si>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</si>
  <si>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</si>
  <si>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</si>
  <si>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</si>
  <si>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</si>
  <si>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</si>
  <si>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</si>
  <si>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</si>
  <si>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</si>
  <si>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</si>
  <si>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</si>
  <si>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</si>
  <si>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</si>
  <si>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</si>
  <si>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</si>
  <si>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</si>
  <si>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</si>
  <si>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</si>
  <si>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</si>
  <si>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</si>
  <si>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</si>
  <si>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</si>
  <si>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</si>
  <si>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</si>
  <si>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</si>
  <si>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</si>
  <si>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</si>
  <si>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</si>
  <si>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</si>
  <si>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</si>
  <si>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</si>
  <si>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</si>
  <si>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</si>
  <si>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</si>
  <si>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</si>
  <si>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</si>
  <si>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</si>
  <si>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</si>
  <si>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</si>
  <si>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</si>
  <si>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</si>
  <si>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</si>
  <si>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</si>
  <si>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</si>
  <si>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</si>
  <si>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</si>
  <si>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</si>
  <si>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</si>
  <si>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</si>
  <si>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</si>
  <si>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</si>
  <si>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</si>
  <si>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</si>
  <si>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</si>
  <si>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</si>
  <si>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</si>
  <si>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</si>
  <si>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</si>
  <si>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</si>
  <si>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</si>
  <si>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</si>
  <si>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</si>
  <si>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</si>
  <si>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</si>
  <si>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</si>
  <si>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</si>
  <si>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</si>
  <si>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</si>
  <si>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</si>
  <si>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</si>
  <si>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</si>
  <si>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</si>
  <si>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</si>
  <si>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</si>
  <si>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</si>
  <si>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</si>
  <si>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</si>
  <si>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</si>
  <si>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</si>
  <si>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</si>
  <si>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</si>
  <si>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</si>
  <si>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</si>
  <si>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</si>
  <si>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</si>
  <si>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</si>
  <si>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</si>
  <si>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</si>
  <si>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</si>
  <si>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</si>
  <si>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</si>
  <si>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</si>
  <si>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</si>
  <si>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</si>
  <si>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</si>
  <si>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</si>
  <si>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</si>
  <si>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</si>
  <si>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</si>
  <si>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</si>
  <si>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</si>
  <si>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</si>
  <si>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</si>
  <si>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</si>
  <si>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</si>
  <si>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</si>
  <si>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</si>
  <si>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</si>
  <si>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</si>
  <si>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</si>
  <si>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</si>
  <si>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</si>
  <si>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</si>
  <si>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</si>
  <si>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</si>
  <si>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</si>
  <si>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</si>
  <si>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</si>
  <si>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</si>
  <si>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</si>
  <si>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</si>
  <si>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</si>
  <si>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</si>
  <si>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</si>
  <si>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</si>
  <si>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</si>
  <si>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</si>
  <si>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</si>
  <si>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</si>
  <si>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</si>
  <si>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</si>
  <si>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</si>
  <si>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</si>
  <si>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</si>
  <si>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</si>
  <si>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</si>
  <si>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</si>
  <si>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</si>
  <si>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</si>
  <si>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</si>
  <si>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</si>
  <si>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</si>
  <si>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</si>
  <si>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</si>
  <si>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</si>
  <si>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</si>
  <si>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</si>
  <si>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</si>
  <si>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</si>
  <si>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</si>
  <si>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</si>
  <si>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</si>
  <si>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</si>
  <si>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</si>
  <si>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</si>
  <si>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</si>
  <si>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</si>
  <si>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</si>
  <si>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</si>
  <si>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</si>
  <si>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</si>
  <si>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</si>
  <si>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</si>
  <si>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</si>
  <si>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</si>
  <si>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</si>
  <si>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</si>
  <si>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</si>
  <si>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</si>
  <si>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</si>
  <si>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</si>
  <si>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</si>
  <si>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</si>
  <si>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</si>
  <si>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</si>
  <si>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</si>
  <si>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</si>
  <si>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</si>
  <si>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</si>
  <si>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</si>
  <si>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</si>
  <si>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</si>
  <si>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</si>
  <si>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</si>
  <si>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</si>
  <si>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</si>
  <si>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</si>
  <si>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</si>
  <si>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</si>
  <si>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</si>
  <si>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</si>
  <si>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</si>
  <si>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</si>
  <si>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</si>
  <si>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</si>
  <si>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</si>
  <si>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</si>
  <si>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</si>
  <si>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</si>
  <si>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</si>
  <si>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</si>
  <si>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</si>
  <si>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</si>
  <si>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</si>
  <si>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</si>
  <si>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</si>
  <si>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</si>
  <si>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</si>
  <si>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</si>
  <si>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</si>
  <si>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</si>
  <si>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</si>
  <si>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</si>
  <si>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</si>
  <si>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</si>
  <si>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</si>
  <si>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</si>
  <si>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</si>
  <si>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</si>
  <si>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</si>
  <si>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</si>
  <si>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</si>
  <si>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</si>
  <si>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</si>
  <si>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</si>
  <si>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</si>
  <si>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</si>
  <si>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</si>
  <si>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</si>
  <si>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</si>
  <si>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</si>
  <si>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</si>
  <si>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</si>
  <si>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</si>
  <si>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</si>
  <si>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</si>
  <si>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</si>
  <si>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</si>
  <si>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</si>
  <si>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</si>
  <si>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</si>
  <si>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</si>
  <si>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</si>
  <si>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</si>
  <si>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</si>
  <si>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</si>
  <si>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</si>
  <si>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</si>
  <si>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</si>
  <si>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</si>
  <si>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</si>
  <si>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</si>
  <si>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</si>
  <si>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</si>
  <si>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</si>
  <si>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</si>
  <si>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</si>
  <si>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</si>
  <si>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</si>
  <si>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</si>
  <si>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</si>
  <si>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</si>
  <si>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</si>
  <si>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</si>
  <si>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</si>
  <si>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</si>
  <si>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</si>
  <si>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</si>
  <si>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</si>
  <si>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</si>
  <si>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</si>
  <si>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</si>
  <si>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</si>
  <si>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</si>
  <si>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</si>
  <si>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</si>
  <si>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</si>
  <si>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</si>
  <si>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</si>
  <si>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</si>
  <si>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</si>
  <si>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</si>
  <si>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</si>
  <si>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</si>
  <si>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</si>
  <si>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</si>
  <si>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</si>
  <si>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</si>
  <si>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</si>
  <si>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</si>
  <si>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</si>
  <si>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</si>
  <si>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</si>
  <si>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</si>
  <si>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</si>
  <si>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</si>
  <si>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</si>
  <si>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</si>
  <si>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</si>
  <si>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</si>
  <si>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</si>
  <si>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</si>
  <si>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</si>
  <si>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</si>
  <si>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</si>
  <si>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</si>
  <si>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</si>
  <si>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</si>
  <si>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</si>
  <si>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</si>
  <si>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</si>
  <si>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</si>
  <si>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</si>
  <si>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</si>
  <si>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</si>
  <si>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</si>
  <si>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</si>
  <si>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</si>
  <si>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</si>
  <si>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</si>
  <si>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</si>
  <si>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</si>
  <si>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</si>
  <si>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</si>
  <si>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</si>
  <si>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</si>
  <si>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</si>
  <si>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</si>
  <si>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</si>
  <si>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</si>
  <si>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</si>
  <si>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</si>
  <si>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</si>
  <si>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</si>
  <si>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</si>
  <si>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</si>
  <si>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</si>
  <si>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</si>
  <si>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</si>
  <si>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</si>
  <si>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</si>
  <si>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</si>
  <si>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</si>
  <si>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</si>
  <si>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</si>
  <si>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</si>
  <si>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</si>
  <si>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</si>
  <si>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</si>
  <si>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</si>
  <si>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</si>
  <si>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</si>
  <si>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</si>
  <si>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</si>
  <si>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</si>
  <si>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</si>
  <si>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</si>
  <si>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</si>
  <si>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</si>
  <si>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</si>
  <si>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</si>
  <si>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</si>
  <si>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</si>
  <si>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</si>
  <si>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</si>
  <si>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</si>
  <si>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</si>
  <si>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</si>
  <si>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</si>
  <si>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</si>
  <si>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</si>
  <si>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</si>
  <si>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</si>
  <si>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</si>
  <si>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</si>
  <si>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</si>
  <si>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</si>
  <si>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</si>
  <si>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</si>
  <si>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</si>
  <si>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</si>
  <si>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</si>
  <si>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</si>
  <si>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</si>
  <si>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</si>
  <si>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</si>
  <si>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</si>
  <si>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</si>
  <si>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</si>
  <si>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</si>
  <si>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</si>
  <si>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</si>
  <si>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</si>
  <si>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</si>
  <si>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</si>
  <si>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</si>
  <si>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</si>
  <si>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</si>
  <si>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</si>
  <si>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</si>
  <si>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</si>
  <si>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</si>
  <si>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</si>
  <si>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</si>
  <si>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</si>
  <si>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</si>
  <si>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</si>
  <si>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</si>
  <si>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</si>
  <si>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</si>
  <si>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</si>
  <si>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</si>
  <si>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</si>
  <si>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</si>
  <si>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</si>
  <si>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</si>
  <si>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</si>
  <si>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</si>
  <si>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</si>
  <si>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</si>
  <si>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</si>
  <si>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</si>
  <si>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</si>
  <si>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</si>
  <si>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</si>
  <si>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</si>
  <si>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</si>
  <si>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</si>
  <si>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</si>
  <si>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</si>
  <si>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</si>
  <si>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</si>
  <si>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</si>
  <si>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</si>
  <si>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</si>
  <si>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</si>
  <si>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</si>
  <si>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</si>
  <si>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</si>
  <si>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</si>
  <si>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</si>
  <si>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</si>
  <si>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</si>
  <si>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</si>
  <si>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</si>
  <si>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</si>
  <si>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</si>
  <si>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</si>
  <si>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</si>
  <si>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</si>
  <si>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</si>
  <si>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</si>
  <si>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</si>
  <si>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</si>
  <si>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</si>
  <si>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</si>
  <si>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</si>
  <si>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</si>
  <si>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</si>
  <si>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</si>
  <si>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</si>
  <si>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</si>
  <si>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</si>
  <si>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</si>
  <si>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</si>
  <si>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</si>
  <si>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</si>
  <si>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</si>
  <si>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</si>
  <si>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</si>
  <si>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</si>
  <si>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</si>
  <si>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</si>
  <si>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</si>
  <si>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</si>
  <si>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</si>
  <si>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</si>
  <si>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</si>
  <si>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</si>
  <si>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</si>
  <si>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</si>
  <si>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</si>
  <si>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</si>
  <si>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</si>
  <si>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</si>
  <si>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</si>
  <si>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</si>
  <si>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</si>
  <si>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</si>
  <si>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</si>
  <si>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</si>
  <si>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</si>
  <si>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</si>
  <si>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</si>
  <si>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</si>
  <si>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</si>
  <si>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</si>
  <si>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</si>
  <si>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</si>
  <si>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</si>
  <si>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</si>
  <si>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</si>
  <si>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</si>
  <si>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</si>
  <si>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</si>
  <si>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</si>
  <si>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</si>
  <si>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</si>
  <si>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</si>
  <si>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</si>
  <si>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</si>
  <si>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</si>
  <si>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</si>
  <si>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</si>
  <si>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</si>
  <si>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</si>
  <si>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</si>
  <si>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</si>
  <si>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</si>
  <si>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</si>
  <si>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</si>
  <si>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</si>
  <si>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</si>
  <si>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</si>
  <si>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</si>
  <si>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</si>
  <si>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</si>
  <si>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</si>
  <si>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</si>
  <si>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</si>
  <si>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</si>
  <si>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</si>
  <si>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</si>
  <si>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</si>
  <si>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</si>
  <si>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</si>
  <si>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</si>
  <si>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</si>
  <si>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</si>
  <si>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</si>
  <si>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</si>
  <si>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</si>
  <si>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</si>
  <si>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</si>
  <si>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</si>
  <si>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</si>
  <si>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</si>
  <si>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</si>
  <si>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</si>
  <si>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</si>
  <si>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</si>
  <si>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</si>
  <si>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</si>
  <si>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</si>
  <si>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</si>
  <si>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</si>
  <si>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</si>
  <si>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</si>
  <si>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</si>
  <si>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</si>
  <si>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</si>
  <si>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</si>
  <si>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</si>
  <si>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</si>
  <si>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</si>
  <si>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</si>
  <si>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</si>
  <si>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</si>
  <si>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</si>
  <si>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</si>
  <si>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</si>
  <si>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</si>
  <si>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</si>
  <si>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</si>
  <si>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</si>
  <si>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</si>
  <si>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</si>
  <si>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</si>
  <si>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</si>
  <si>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</si>
  <si>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</si>
  <si>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</si>
  <si>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</si>
  <si>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</si>
  <si>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</si>
  <si>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</si>
  <si>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</si>
  <si>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</si>
  <si>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</si>
  <si>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</si>
  <si>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</si>
  <si>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</si>
  <si>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</si>
  <si>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</si>
  <si>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</si>
  <si>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</si>
  <si>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</si>
  <si>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</si>
  <si>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</si>
  <si>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</si>
  <si>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</si>
  <si>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</si>
  <si>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</si>
  <si>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</si>
  <si>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</si>
  <si>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</si>
  <si>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</si>
  <si>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</si>
  <si>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</si>
  <si>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</si>
  <si>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</si>
  <si>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</si>
  <si>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</si>
  <si>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</si>
  <si>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</si>
  <si>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</si>
  <si>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</si>
  <si>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</si>
  <si>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</si>
  <si>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</si>
  <si>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</si>
  <si>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</si>
  <si>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</si>
  <si>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</si>
  <si>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</si>
  <si>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</si>
  <si>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</si>
  <si>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</si>
  <si>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</si>
  <si>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</si>
  <si>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</si>
  <si>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</si>
  <si>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</si>
  <si>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</si>
  <si>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</si>
  <si>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</si>
  <si>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</si>
  <si>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</si>
  <si>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</si>
  <si>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</si>
  <si>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</si>
  <si>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</si>
  <si>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</si>
  <si>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</si>
  <si>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</si>
  <si>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</si>
  <si>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</si>
  <si>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</si>
  <si>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</si>
  <si>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</si>
  <si>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</si>
  <si>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</si>
  <si>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</si>
  <si>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</si>
  <si>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</si>
  <si>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</si>
  <si>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</si>
  <si>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</si>
  <si>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</si>
  <si>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</si>
  <si>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</si>
  <si>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</si>
  <si>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</si>
  <si>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</si>
  <si>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</si>
  <si>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</si>
  <si>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</si>
  <si>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</si>
  <si>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</si>
  <si>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</si>
  <si>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</si>
  <si>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</si>
  <si>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</si>
  <si>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</si>
  <si>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</si>
  <si>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</si>
  <si>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</si>
  <si>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</si>
  <si>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</si>
  <si>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</si>
  <si>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</si>
  <si>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</si>
  <si>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</si>
  <si>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</si>
  <si>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</si>
  <si>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</si>
  <si>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</si>
  <si>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</si>
  <si>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</si>
  <si>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</si>
  <si>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</si>
  <si>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</si>
  <si>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</si>
  <si>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</si>
  <si>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</si>
  <si>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</si>
  <si>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</si>
  <si>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</si>
  <si>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</si>
  <si>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</si>
  <si>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</si>
  <si>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</si>
  <si>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</si>
  <si>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</si>
  <si>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</si>
  <si>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</si>
  <si>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</si>
  <si>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</si>
  <si>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</si>
  <si>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</si>
  <si>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</si>
  <si>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</si>
  <si>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</si>
  <si>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</si>
  <si>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</si>
  <si>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</si>
  <si>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</si>
  <si>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</si>
  <si>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</si>
  <si>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</si>
  <si>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</si>
  <si>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</si>
  <si>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</si>
  <si>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</si>
  <si>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</si>
  <si>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</si>
  <si>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</si>
  <si>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</si>
  <si>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</si>
  <si>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</si>
  <si>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</si>
  <si>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</si>
  <si>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</si>
  <si>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</si>
  <si>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</si>
  <si>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</si>
  <si>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</si>
  <si>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</si>
  <si>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</si>
  <si>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</si>
  <si>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</si>
  <si>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</si>
  <si>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</si>
  <si>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</si>
  <si>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</si>
  <si>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</si>
  <si>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</si>
  <si>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</si>
  <si>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</si>
  <si>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</si>
  <si>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</si>
  <si>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</si>
  <si>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</si>
  <si>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</si>
  <si>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</si>
  <si>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</si>
  <si>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</si>
  <si>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</si>
  <si>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</si>
  <si>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</si>
  <si>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</si>
  <si>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</si>
  <si>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</si>
  <si>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</si>
  <si>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</si>
  <si>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</si>
  <si>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</si>
  <si>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</si>
  <si>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</si>
  <si>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</si>
  <si>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</si>
  <si>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</si>
  <si>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</si>
  <si>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</si>
  <si>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</si>
  <si>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</si>
  <si>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</si>
  <si>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</si>
  <si>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</si>
  <si>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</si>
  <si>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</si>
  <si>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</si>
  <si>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</si>
  <si>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</si>
  <si>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</si>
  <si>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</si>
  <si>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</si>
  <si>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</si>
  <si>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</si>
  <si>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</si>
  <si>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</si>
  <si>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</si>
  <si>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</si>
  <si>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</si>
  <si>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</si>
  <si>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</si>
  <si>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</si>
  <si>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</si>
  <si>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</si>
  <si>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</si>
  <si>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</si>
  <si>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</si>
  <si>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</si>
  <si>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</si>
  <si>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</si>
  <si>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</si>
  <si>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</si>
  <si>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</si>
  <si>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</si>
  <si>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</si>
  <si>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</si>
  <si>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</si>
  <si>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</si>
  <si>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</si>
  <si>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</si>
  <si>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</si>
  <si>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</si>
  <si>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</si>
  <si>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</si>
  <si>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</si>
  <si>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</si>
  <si>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</si>
  <si>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</si>
  <si>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</si>
  <si>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</si>
  <si>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</si>
  <si>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</si>
  <si>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</si>
  <si>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</si>
  <si>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</si>
  <si>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</si>
  <si>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</si>
  <si>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</si>
  <si>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</si>
  <si>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</si>
  <si>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</si>
  <si>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</si>
  <si>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</si>
  <si>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</si>
  <si>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</si>
  <si>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</si>
  <si>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</si>
  <si>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</si>
  <si>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</si>
  <si>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</si>
  <si>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</si>
  <si>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</si>
  <si>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</si>
  <si>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</si>
  <si>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</si>
  <si>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</si>
  <si>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</si>
  <si>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</si>
  <si>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</si>
  <si>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</si>
  <si>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</si>
  <si>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</si>
  <si>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</si>
  <si>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</si>
  <si>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</si>
  <si>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</si>
  <si>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</si>
  <si>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</si>
  <si>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</si>
  <si>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</si>
  <si>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</si>
  <si>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</si>
  <si>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</si>
  <si>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</si>
  <si>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</si>
  <si>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</si>
  <si>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</si>
  <si>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</si>
  <si>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</si>
  <si>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</si>
  <si>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</si>
  <si>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</si>
  <si>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</si>
  <si>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</si>
  <si>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</si>
  <si>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</si>
  <si>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</si>
  <si>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</si>
  <si>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</si>
  <si>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</si>
  <si>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</si>
  <si>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</si>
  <si>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</si>
  <si>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</si>
  <si>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</si>
  <si>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</si>
  <si>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</si>
  <si>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</si>
  <si>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</si>
  <si>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</si>
  <si>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</si>
  <si>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</si>
  <si>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</si>
  <si>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</si>
  <si>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</si>
  <si>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</si>
  <si>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</si>
  <si>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</si>
  <si>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</si>
  <si>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</si>
  <si>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</si>
  <si>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</si>
  <si>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</si>
  <si>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</si>
  <si>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</si>
  <si>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</si>
  <si>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</si>
  <si>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</si>
  <si>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</si>
  <si>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</si>
  <si>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</si>
  <si>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</si>
  <si>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</si>
  <si>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</si>
  <si>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</si>
  <si>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</si>
  <si>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</si>
  <si>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</si>
  <si>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</si>
  <si>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</si>
  <si>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</si>
  <si>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</si>
  <si>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</si>
  <si>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</si>
  <si>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</si>
  <si>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</si>
  <si>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</si>
  <si>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</si>
  <si>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</si>
  <si>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</si>
  <si>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</si>
  <si>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</si>
  <si>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</si>
  <si>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</si>
  <si>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</si>
  <si>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</si>
  <si>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</si>
  <si>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</si>
  <si>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</si>
  <si>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</si>
  <si>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</si>
  <si>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</si>
  <si>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</si>
  <si>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</si>
  <si>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</si>
  <si>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</si>
  <si>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</si>
  <si>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</si>
  <si>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</si>
  <si>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</si>
  <si>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</si>
  <si>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</si>
  <si>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</si>
  <si>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</si>
  <si>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</si>
  <si>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</si>
  <si>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</si>
  <si>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</si>
  <si>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</si>
  <si>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</si>
  <si>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</si>
  <si>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</si>
  <si>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</si>
  <si>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</si>
  <si>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</si>
  <si>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</si>
  <si>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</si>
  <si>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</si>
  <si>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</si>
  <si>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</si>
  <si>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</si>
  <si>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</si>
  <si>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</si>
  <si>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</si>
  <si>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</si>
  <si>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</si>
  <si>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</si>
  <si>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</si>
  <si>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</si>
  <si>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</si>
  <si>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</si>
  <si>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</si>
  <si>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</si>
  <si>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</si>
  <si>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</si>
  <si>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</si>
  <si>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</si>
  <si>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</si>
  <si>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</si>
  <si>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</si>
  <si>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</si>
  <si>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</si>
  <si>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</si>
  <si>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</si>
  <si>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</si>
  <si>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</si>
  <si>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</si>
  <si>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</si>
  <si>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</si>
  <si>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</si>
  <si>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</si>
  <si>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</si>
  <si>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</si>
  <si>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</si>
  <si>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</si>
  <si>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</si>
  <si>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</si>
  <si>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</si>
  <si>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</si>
  <si>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</si>
  <si>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</si>
  <si>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</si>
  <si>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</si>
  <si>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</si>
  <si>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</si>
  <si>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</si>
  <si>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</si>
  <si>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</si>
  <si>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</si>
  <si>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</si>
  <si>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</si>
  <si>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</si>
  <si>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</si>
  <si>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</si>
  <si>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</si>
  <si>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</si>
  <si>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</si>
  <si>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</si>
  <si>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</si>
  <si>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</si>
  <si>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</si>
  <si>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</si>
  <si>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</si>
  <si>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</si>
  <si>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</si>
  <si>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</si>
  <si>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</si>
  <si>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</si>
  <si>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</si>
  <si>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</si>
  <si>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</si>
  <si>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</si>
  <si>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</si>
  <si>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</si>
  <si>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</si>
  <si>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</si>
  <si>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</si>
  <si>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</si>
  <si>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</si>
  <si>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</si>
  <si>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</si>
  <si>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</si>
  <si>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</si>
  <si>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</si>
  <si>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</si>
  <si>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</si>
  <si>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</si>
  <si>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</si>
  <si>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</si>
  <si>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</si>
  <si>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</si>
  <si>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</si>
  <si>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</si>
  <si>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</si>
  <si>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</si>
  <si>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</si>
  <si>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</si>
  <si>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</si>
  <si>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</si>
  <si>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</si>
  <si>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</si>
  <si>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</si>
  <si>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</si>
  <si>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</si>
  <si>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</si>
  <si>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</si>
  <si>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</si>
  <si>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</si>
  <si>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</si>
  <si>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</si>
  <si>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</si>
  <si>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</si>
  <si>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</si>
  <si>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</si>
  <si>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</si>
  <si>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</si>
  <si>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</si>
  <si>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</si>
  <si>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</si>
  <si>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</si>
  <si>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</si>
  <si>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</si>
  <si>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</si>
  <si>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</si>
  <si>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</si>
  <si>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</si>
  <si>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</si>
  <si>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</si>
  <si>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</si>
  <si>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</si>
  <si>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</si>
  <si>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</si>
  <si>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</si>
  <si>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</si>
  <si>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</si>
  <si>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</si>
  <si>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</si>
  <si>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</si>
  <si>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</si>
  <si>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</si>
  <si>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</si>
  <si>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</si>
  <si>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</si>
  <si>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</si>
  <si>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</si>
  <si>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</si>
  <si>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</si>
  <si>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</si>
  <si>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</si>
  <si>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</si>
  <si>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</si>
  <si>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</si>
  <si>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</si>
  <si>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</si>
  <si>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</si>
  <si>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</si>
  <si>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</si>
  <si>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</si>
  <si>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</si>
  <si>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</si>
  <si>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</si>
  <si>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</si>
  <si>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</si>
  <si>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</si>
  <si>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</si>
  <si>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</si>
  <si>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</si>
  <si>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</si>
  <si>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</si>
  <si>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</si>
  <si>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</si>
  <si>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</si>
  <si>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</si>
  <si>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</si>
  <si>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</si>
  <si>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</si>
  <si>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</si>
  <si>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</si>
  <si>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</si>
  <si>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</si>
  <si>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</si>
  <si>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</si>
  <si>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</si>
  <si>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</si>
  <si>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</si>
  <si>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</si>
  <si>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</si>
  <si>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</si>
  <si>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</si>
  <si>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</si>
  <si>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</si>
  <si>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</si>
  <si>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</si>
  <si>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</si>
  <si>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</si>
  <si>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</si>
  <si>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</si>
  <si>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</si>
  <si>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</si>
  <si>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</si>
  <si>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</si>
  <si>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</si>
  <si>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</si>
  <si>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</si>
  <si>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</si>
  <si>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</si>
  <si>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</si>
  <si>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</si>
  <si>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</si>
  <si>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</si>
  <si>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</si>
  <si>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</si>
  <si>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</si>
  <si>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</si>
  <si>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</si>
  <si>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</si>
  <si>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</si>
  <si>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</si>
  <si>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</si>
  <si>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</si>
  <si>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</si>
  <si>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</si>
  <si>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</si>
  <si>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</si>
  <si>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</si>
  <si>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</si>
  <si>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</si>
  <si>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</si>
  <si>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</si>
  <si>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</si>
  <si>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</si>
  <si>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</si>
  <si>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</si>
  <si>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</si>
  <si>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</si>
  <si>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</si>
  <si>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</si>
  <si>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</si>
  <si>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</si>
  <si>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</si>
  <si>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</si>
  <si>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</si>
  <si>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</si>
  <si>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</si>
  <si>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</si>
  <si>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</si>
  <si>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</si>
  <si>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</si>
  <si>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</si>
  <si>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</si>
  <si>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</si>
  <si>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</si>
  <si>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</si>
  <si>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</si>
  <si>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</si>
  <si>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</si>
  <si>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</si>
  <si>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</si>
  <si>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</si>
  <si>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</si>
  <si>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</si>
  <si>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</si>
  <si>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</si>
  <si>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</si>
  <si>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</si>
  <si>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</si>
  <si>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</si>
  <si>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</si>
  <si>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</si>
  <si>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</si>
  <si>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</si>
  <si>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</si>
  <si>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</si>
  <si>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</si>
  <si>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</si>
  <si>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</si>
  <si>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</si>
  <si>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</si>
  <si>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</si>
  <si>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</si>
  <si>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</si>
  <si>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</si>
  <si>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</si>
  <si>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</si>
  <si>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</si>
  <si>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</si>
  <si>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</si>
  <si>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</si>
  <si>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</si>
  <si>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</si>
  <si>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</si>
  <si>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</si>
  <si>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</si>
  <si>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</si>
  <si>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</si>
  <si>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</si>
  <si>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</si>
  <si>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</si>
  <si>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</si>
  <si>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</si>
  <si>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</si>
  <si>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</si>
  <si>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</si>
  <si>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</si>
  <si>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</si>
  <si>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</si>
  <si>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</si>
  <si>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</si>
  <si>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</si>
  <si>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</si>
  <si>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</si>
  <si>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</si>
  <si>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</si>
  <si>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</si>
  <si>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</si>
  <si>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</si>
  <si>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</si>
  <si>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</si>
  <si>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</si>
  <si>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</si>
  <si>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</si>
  <si>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</si>
  <si>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</si>
  <si>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</si>
  <si>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</si>
  <si>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</si>
  <si>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</si>
  <si>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</si>
  <si>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</si>
  <si>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</si>
  <si>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</si>
  <si>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</si>
  <si>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</si>
  <si>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</si>
  <si>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</si>
  <si>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</si>
  <si>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</si>
  <si>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</si>
  <si>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</si>
  <si>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</si>
  <si>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</si>
  <si>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</si>
  <si>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</si>
  <si>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</si>
  <si>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</si>
  <si>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</si>
  <si>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</si>
  <si>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</si>
  <si>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</si>
  <si>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</si>
  <si>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</si>
  <si>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</si>
  <si>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</si>
  <si>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</si>
  <si>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</si>
  <si>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</si>
  <si>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</si>
  <si>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</si>
  <si>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</si>
  <si>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</si>
  <si>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</si>
  <si>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</si>
  <si>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</si>
  <si>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</si>
  <si>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</si>
  <si>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</si>
  <si>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</si>
  <si>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</si>
  <si>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</si>
  <si>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</si>
  <si>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</si>
  <si>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</si>
  <si>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</si>
  <si>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</si>
  <si>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</si>
  <si>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</si>
  <si>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</si>
  <si>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</si>
  <si>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</si>
  <si>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</si>
  <si>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</si>
  <si>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</si>
  <si>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</si>
  <si>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</si>
  <si>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</si>
  <si>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</si>
  <si>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</si>
  <si>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</si>
  <si>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</si>
  <si>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</si>
  <si>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</si>
  <si>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</si>
  <si>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</si>
  <si>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</si>
  <si>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</si>
  <si>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</si>
  <si>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</si>
  <si>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</si>
  <si>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</si>
  <si>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</si>
  <si>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</si>
  <si>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</si>
  <si>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</si>
  <si>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</si>
  <si>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</si>
  <si>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</si>
  <si>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</si>
  <si>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</si>
  <si>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</si>
  <si>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</si>
  <si>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</si>
  <si>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</si>
  <si>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</si>
  <si>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</si>
  <si>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</si>
  <si>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</si>
  <si>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</si>
  <si>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</si>
  <si>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</si>
  <si>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</si>
  <si>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</si>
  <si>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</si>
  <si>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</si>
  <si>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</si>
  <si>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</si>
  <si>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</si>
  <si>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</si>
  <si>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</si>
  <si>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</si>
  <si>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</si>
  <si>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</si>
  <si>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</si>
  <si>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</si>
  <si>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</si>
  <si>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</si>
  <si>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</si>
  <si>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</si>
  <si>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</si>
  <si>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</si>
  <si>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</si>
  <si>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</si>
  <si>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</si>
  <si>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</si>
  <si>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</si>
  <si>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</si>
  <si>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</si>
  <si>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</si>
  <si>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</si>
  <si>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</si>
  <si>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</si>
  <si>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</si>
  <si>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</si>
  <si>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</si>
  <si>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</si>
  <si>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</si>
  <si>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</si>
  <si>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</si>
  <si>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</si>
  <si>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</si>
  <si>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</si>
  <si>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</si>
  <si>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</si>
  <si>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</si>
  <si>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</si>
  <si>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</si>
  <si>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</si>
  <si>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</si>
  <si>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</si>
  <si>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</si>
  <si>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</si>
  <si>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</si>
  <si>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</si>
  <si>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</si>
  <si>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</si>
  <si>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</si>
  <si>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</si>
  <si>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</si>
  <si>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</si>
  <si>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</si>
  <si>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</si>
  <si>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</si>
  <si>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</si>
  <si>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</si>
  <si>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</si>
  <si>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</si>
  <si>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</si>
  <si>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</si>
  <si>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</si>
  <si>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</si>
  <si>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</si>
  <si>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</si>
  <si>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</si>
  <si>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</si>
  <si>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</si>
  <si>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</si>
  <si>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</si>
  <si>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</si>
  <si>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</si>
  <si>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</si>
  <si>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</si>
  <si>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</si>
  <si>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</si>
  <si>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</si>
  <si>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</si>
  <si>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</si>
  <si>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</si>
  <si>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</si>
  <si>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</si>
  <si>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</si>
  <si>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</si>
  <si>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</si>
  <si>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</si>
  <si>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</si>
  <si>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</si>
  <si>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</si>
  <si>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</si>
  <si>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</si>
  <si>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</si>
  <si>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</si>
  <si>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</si>
  <si>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</si>
  <si>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</si>
  <si>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</si>
  <si>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</si>
  <si>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</si>
  <si>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</si>
  <si>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</si>
  <si>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</si>
  <si>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</si>
  <si>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</si>
  <si>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</si>
  <si>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</si>
  <si>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</si>
  <si>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</si>
  <si>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</si>
  <si>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</si>
  <si>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</si>
  <si>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</si>
  <si>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</si>
  <si>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</si>
  <si>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</si>
  <si>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</si>
  <si>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</si>
  <si>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</si>
  <si>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</si>
  <si>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</si>
  <si>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</si>
  <si>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</si>
  <si>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</si>
  <si>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</si>
  <si>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</si>
  <si>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</si>
  <si>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</si>
  <si>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</si>
  <si>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</si>
  <si>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</si>
  <si>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</si>
  <si>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</si>
  <si>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</si>
  <si>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</si>
  <si>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</si>
  <si>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</si>
  <si>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</si>
  <si>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</si>
  <si>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</si>
  <si>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</si>
  <si>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</si>
  <si>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</si>
  <si>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</si>
  <si>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</si>
  <si>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</si>
  <si>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</si>
  <si>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</si>
  <si>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</si>
  <si>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</si>
  <si>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</si>
  <si>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</si>
  <si>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</si>
  <si>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</si>
  <si>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</si>
  <si>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</si>
  <si>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</si>
  <si>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</si>
  <si>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</si>
  <si>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</si>
  <si>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</si>
  <si>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</si>
  <si>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</si>
  <si>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</si>
  <si>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</si>
  <si>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</si>
  <si>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</si>
  <si>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</si>
  <si>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</si>
  <si>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</si>
  <si>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</si>
  <si>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</si>
  <si>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</si>
  <si>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</si>
  <si>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</si>
  <si>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</si>
  <si>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</si>
  <si>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</si>
  <si>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</si>
  <si>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</si>
  <si>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</si>
  <si>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</si>
  <si>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</si>
  <si>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</si>
  <si>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</si>
  <si>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</si>
  <si>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</si>
  <si>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</si>
  <si>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</si>
  <si>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</si>
  <si>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</si>
  <si>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</si>
  <si>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</si>
  <si>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</si>
  <si>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</si>
  <si>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</si>
  <si>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</si>
  <si>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</si>
  <si>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</si>
  <si>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</si>
  <si>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</si>
  <si>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</si>
  <si>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</si>
  <si>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</si>
  <si>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</si>
  <si>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</si>
  <si>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</si>
  <si>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</si>
  <si>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</si>
  <si>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</si>
  <si>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</si>
  <si>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</si>
  <si>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</si>
  <si>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</si>
  <si>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</si>
  <si>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</si>
  <si>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</si>
  <si>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</si>
  <si>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</si>
  <si>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</si>
  <si>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</si>
  <si>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</si>
  <si>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</si>
  <si>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</si>
  <si>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</si>
  <si>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</si>
  <si>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</si>
  <si>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</si>
  <si>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</si>
  <si>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</si>
  <si>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</si>
  <si>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</si>
  <si>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</si>
  <si>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</si>
  <si>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</si>
  <si>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</si>
  <si>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</si>
  <si>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</si>
  <si>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</si>
  <si>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</si>
  <si>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</si>
  <si>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</si>
  <si>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</si>
  <si>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</si>
  <si>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</si>
  <si>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</si>
  <si>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</si>
  <si>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</si>
  <si>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</si>
  <si>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</si>
  <si>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</si>
  <si>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</si>
  <si>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</si>
  <si>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</si>
  <si>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</si>
  <si>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</si>
  <si>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</si>
  <si>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</si>
  <si>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</si>
  <si>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</si>
  <si>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</si>
  <si>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</si>
  <si>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</si>
  <si>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</si>
  <si>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</si>
  <si>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</si>
  <si>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</si>
  <si>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</si>
  <si>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</si>
  <si>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</si>
  <si>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</si>
  <si>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</si>
  <si>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</si>
  <si>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</si>
  <si>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</si>
  <si>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</si>
  <si>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</si>
  <si>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</si>
  <si>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</si>
  <si>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</si>
  <si>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</si>
  <si>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</si>
  <si>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</si>
  <si>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</si>
  <si>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</si>
  <si>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</si>
  <si>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</si>
  <si>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</si>
  <si>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</si>
  <si>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</si>
  <si>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</si>
  <si>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</si>
  <si>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</si>
  <si>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</si>
  <si>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</si>
  <si>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</si>
  <si>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</si>
  <si>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</si>
  <si>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</si>
  <si>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</si>
  <si>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</si>
  <si>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</si>
  <si>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</si>
  <si>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</si>
  <si>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</si>
  <si>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</si>
  <si>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</si>
  <si>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</si>
  <si>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</si>
  <si>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</si>
  <si>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</si>
  <si>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</si>
  <si>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</si>
  <si>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</si>
  <si>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</si>
  <si>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</si>
  <si>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</si>
  <si>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</si>
  <si>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</si>
  <si>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</si>
  <si>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</si>
  <si>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</si>
  <si>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</si>
  <si>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</si>
  <si>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</si>
  <si>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</si>
  <si>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</si>
  <si>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</si>
  <si>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</si>
  <si>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</si>
  <si>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</si>
  <si>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</si>
  <si>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</si>
  <si>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</si>
  <si>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</si>
  <si>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</si>
  <si>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</si>
  <si>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</si>
  <si>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</si>
  <si>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</si>
  <si>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</si>
  <si>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</si>
  <si>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</si>
  <si>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</si>
  <si>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</si>
  <si>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</si>
  <si>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</si>
  <si>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</si>
  <si>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</si>
  <si>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</si>
  <si>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</si>
  <si>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</si>
  <si>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</si>
  <si>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</si>
  <si>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</si>
  <si>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</si>
  <si>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</si>
  <si>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</si>
  <si>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</si>
  <si>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</si>
  <si>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</si>
  <si>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</si>
  <si>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</si>
  <si>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</si>
  <si>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</si>
  <si>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</si>
  <si>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</si>
  <si>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</si>
  <si>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</si>
  <si>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</si>
  <si>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</si>
  <si>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</si>
  <si>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</si>
  <si>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</si>
  <si>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</si>
  <si>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</si>
  <si>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</si>
  <si>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</si>
  <si>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</si>
  <si>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</si>
  <si>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</si>
  <si>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</si>
  <si>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</si>
  <si>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</si>
  <si>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</si>
  <si>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</si>
  <si>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</si>
  <si>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</si>
  <si>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</si>
  <si>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</si>
  <si>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</si>
  <si>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</si>
  <si>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</si>
  <si>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</si>
  <si>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</si>
  <si>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</si>
  <si>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</si>
  <si>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</si>
  <si>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</si>
  <si>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</si>
  <si>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</si>
  <si>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</si>
  <si>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</si>
  <si>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</si>
  <si>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</si>
  <si>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</si>
  <si>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</si>
  <si>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</si>
  <si>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</si>
  <si>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</si>
  <si>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</si>
  <si>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</si>
  <si>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</si>
  <si>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</si>
  <si>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</si>
  <si>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</si>
  <si>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</si>
  <si>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</si>
  <si>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</si>
  <si>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</si>
  <si>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</si>
  <si>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</si>
  <si>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</si>
  <si>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</si>
  <si>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</si>
  <si>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</si>
  <si>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</si>
  <si>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</si>
  <si>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</si>
  <si>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</si>
  <si>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</si>
  <si>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</si>
  <si>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</si>
  <si>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</si>
  <si>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</si>
  <si>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</si>
  <si>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</si>
  <si>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</si>
  <si>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</si>
  <si>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</si>
  <si>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</si>
  <si>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</si>
  <si>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</si>
  <si>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</si>
  <si>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</si>
  <si>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</si>
  <si>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</si>
  <si>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</si>
  <si>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</si>
  <si>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</si>
  <si>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</si>
  <si>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</si>
  <si>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</si>
  <si>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</si>
  <si>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</si>
  <si>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</si>
  <si>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</si>
  <si>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</si>
  <si>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</si>
  <si>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</si>
  <si>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</si>
  <si>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</si>
  <si>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</si>
  <si>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</si>
  <si>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</si>
  <si>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</si>
  <si>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</si>
  <si>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</si>
  <si>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</si>
  <si>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</si>
  <si>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</si>
  <si>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</si>
  <si>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</si>
  <si>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</si>
  <si>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</si>
  <si>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</si>
  <si>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</si>
  <si>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</si>
  <si>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</si>
  <si>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</si>
  <si>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</si>
  <si>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</si>
  <si>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</si>
  <si>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</si>
  <si>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</si>
  <si>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</si>
  <si>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</si>
  <si>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</si>
  <si>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</si>
  <si>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</si>
  <si>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</si>
  <si>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</si>
  <si>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</si>
  <si>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</si>
  <si>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</si>
  <si>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</si>
  <si>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</si>
  <si>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</si>
  <si>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</si>
  <si>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</si>
  <si>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</si>
  <si>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</si>
  <si>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</si>
  <si>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</si>
  <si>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</si>
  <si>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</si>
  <si>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</si>
  <si>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</si>
  <si>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</si>
  <si>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</si>
  <si>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</si>
  <si>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</si>
  <si>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</si>
  <si>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</si>
  <si>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</si>
  <si>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</si>
  <si>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</si>
  <si>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</si>
  <si>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</si>
  <si>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</si>
  <si>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</si>
  <si>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</si>
  <si>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</si>
  <si>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</si>
  <si>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</si>
  <si>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</si>
  <si>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</si>
  <si>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</si>
  <si>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</si>
  <si>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</si>
  <si>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</si>
  <si>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</si>
  <si>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</si>
  <si>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</si>
  <si>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</si>
  <si>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</si>
  <si>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</si>
  <si>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</si>
  <si>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</si>
  <si>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</si>
  <si>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</si>
  <si>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</si>
  <si>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</si>
  <si>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</si>
  <si>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</si>
  <si>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</si>
  <si>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</si>
  <si>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</si>
  <si>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</si>
  <si>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</si>
  <si>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</si>
  <si>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</si>
  <si>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</si>
  <si>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</si>
  <si>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</si>
  <si>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</si>
  <si>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</si>
  <si>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</si>
  <si>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</si>
  <si>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</si>
  <si>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</si>
  <si>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</si>
  <si>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</si>
  <si>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</si>
  <si>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</si>
  <si>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</si>
  <si>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</si>
  <si>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</si>
  <si>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</si>
  <si>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</si>
  <si>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</si>
  <si>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</si>
  <si>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</si>
  <si>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</si>
  <si>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</si>
  <si>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</si>
  <si>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</si>
  <si>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</si>
  <si>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</si>
  <si>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</si>
  <si>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</si>
  <si>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</si>
  <si>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</si>
  <si>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</si>
  <si>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</si>
  <si>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</si>
  <si>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</si>
  <si>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</si>
  <si>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</si>
  <si>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</si>
  <si>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</si>
  <si>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</si>
  <si>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</si>
  <si>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</si>
  <si>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</si>
  <si>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</si>
  <si>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</si>
  <si>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</si>
  <si>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</si>
  <si>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</si>
  <si>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</si>
  <si>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</si>
  <si>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</si>
  <si>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</si>
  <si>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</si>
  <si>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</si>
  <si>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</si>
  <si>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</si>
  <si>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</si>
  <si>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</si>
  <si>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</si>
  <si>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</si>
  <si>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</si>
  <si>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</si>
  <si>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</si>
  <si>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</si>
  <si>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</si>
  <si>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</si>
  <si>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</si>
  <si>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</si>
  <si>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</si>
  <si>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</si>
  <si>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</si>
  <si>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</si>
  <si>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</si>
  <si>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</si>
  <si>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</si>
  <si>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</si>
  <si>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</si>
  <si>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</si>
  <si>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</si>
  <si>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</si>
  <si>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</si>
  <si>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</si>
  <si>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</si>
  <si>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</si>
  <si>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</si>
  <si>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</si>
  <si>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</si>
  <si>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</si>
  <si>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</si>
  <si>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</si>
  <si>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</si>
  <si>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</si>
  <si>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</si>
  <si>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</si>
  <si>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</si>
  <si>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</si>
  <si>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</si>
  <si>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</si>
  <si>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</si>
  <si>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</si>
  <si>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</si>
  <si>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</si>
  <si>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</si>
  <si>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</si>
  <si>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</si>
  <si>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</si>
  <si>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</si>
  <si>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</si>
  <si>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</si>
  <si>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</si>
  <si>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</si>
  <si>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</si>
  <si>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</si>
  <si>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</si>
  <si>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</si>
  <si>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</si>
  <si>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</si>
  <si>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</si>
  <si>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</si>
  <si>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</si>
  <si>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</si>
  <si>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</si>
  <si>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</si>
  <si>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</si>
  <si>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</si>
  <si>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</si>
  <si>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</si>
  <si>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</si>
  <si>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</si>
  <si>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</si>
  <si>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</si>
  <si>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</si>
  <si>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</si>
  <si>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</si>
  <si>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</si>
  <si>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</si>
  <si>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</si>
  <si>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</si>
  <si>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</si>
  <si>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</si>
  <si>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</si>
  <si>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</si>
  <si>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</si>
  <si>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</si>
  <si>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</si>
  <si>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</si>
  <si>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</si>
  <si>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</si>
  <si>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</si>
  <si>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</si>
  <si>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</si>
  <si>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</si>
  <si>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</si>
  <si>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</si>
  <si>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</si>
  <si>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</si>
  <si>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</si>
  <si>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</si>
  <si>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</si>
  <si>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</si>
  <si>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</si>
  <si>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</si>
  <si>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</si>
  <si>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</si>
  <si>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</si>
  <si>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</si>
  <si>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</si>
  <si>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</si>
  <si>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</si>
  <si>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</si>
  <si>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</si>
  <si>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</si>
  <si>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</si>
  <si>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</si>
  <si>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</si>
  <si>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</si>
  <si>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</si>
  <si>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</si>
  <si>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</si>
  <si>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</si>
  <si>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</si>
  <si>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</si>
  <si>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</si>
  <si>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</si>
  <si>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</si>
  <si>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</si>
  <si>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</si>
  <si>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</si>
  <si>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</si>
  <si>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</si>
  <si>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</si>
  <si>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</si>
  <si>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</si>
  <si>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</si>
  <si>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</si>
  <si>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</si>
  <si>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</si>
  <si>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</si>
  <si>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</si>
  <si>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</si>
  <si>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</si>
  <si>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</si>
  <si>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</si>
  <si>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</si>
  <si>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</si>
  <si>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</si>
  <si>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</si>
  <si>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</si>
  <si>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</si>
  <si>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</si>
  <si>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</si>
  <si>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</si>
  <si>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</si>
  <si>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</si>
  <si>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</si>
  <si>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</si>
  <si>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</si>
  <si>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</si>
  <si>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</si>
  <si>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</si>
  <si>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</si>
  <si>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</si>
  <si>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</si>
  <si>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</si>
  <si>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</si>
  <si>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</si>
  <si>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</si>
  <si>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</si>
  <si>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</si>
  <si>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</si>
  <si>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</si>
  <si>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</si>
  <si>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</si>
  <si>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</si>
  <si>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</si>
  <si>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</si>
  <si>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</si>
  <si>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</si>
  <si>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</si>
  <si>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</si>
  <si>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</si>
  <si>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</si>
  <si>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</si>
  <si>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</si>
  <si>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</si>
  <si>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</si>
  <si>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</si>
  <si>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</si>
  <si>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</si>
  <si>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</si>
  <si>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</si>
  <si>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</si>
  <si>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</si>
  <si>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</si>
  <si>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</si>
  <si>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</si>
  <si>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</si>
  <si>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</si>
  <si>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</si>
  <si>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</si>
  <si>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</si>
  <si>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</si>
  <si>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</si>
  <si>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</si>
  <si>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</si>
  <si>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</si>
  <si>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</si>
  <si>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</si>
  <si>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</si>
  <si>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</si>
  <si>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</si>
  <si>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</si>
  <si>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</si>
  <si>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</si>
  <si>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</si>
  <si>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</si>
  <si>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</si>
  <si>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</si>
  <si>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</si>
  <si>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</si>
  <si>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</si>
  <si>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</si>
  <si>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</si>
  <si>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</si>
  <si>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</si>
  <si>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</si>
  <si>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</si>
  <si>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</si>
  <si>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</si>
  <si>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</si>
  <si>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</si>
  <si>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</si>
  <si>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</si>
  <si>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</si>
  <si>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</si>
  <si>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</si>
  <si>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</si>
  <si>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</si>
  <si>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</si>
  <si>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</si>
  <si>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</si>
  <si>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</si>
  <si>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</si>
  <si>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</si>
  <si>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</si>
  <si>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</si>
  <si>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</si>
  <si>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</si>
  <si>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</si>
  <si>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</si>
  <si>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</si>
  <si>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</si>
  <si>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</si>
  <si>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</si>
  <si>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</si>
  <si>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</si>
  <si>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</si>
  <si>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</si>
  <si>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</si>
  <si>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</si>
  <si>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</si>
  <si>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</si>
  <si>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</si>
  <si>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</si>
  <si>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</si>
  <si>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</si>
  <si>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</si>
  <si>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</si>
  <si>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</si>
  <si>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</si>
  <si>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</si>
  <si>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</si>
  <si>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</si>
  <si>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</si>
  <si>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</si>
  <si>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</si>
  <si>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</si>
  <si>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</si>
  <si>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</si>
  <si>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</si>
  <si>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</si>
  <si>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</si>
  <si>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</si>
  <si>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</si>
  <si>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</si>
  <si>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</si>
  <si>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</si>
  <si>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</si>
  <si>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</si>
  <si>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</si>
  <si>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</si>
  <si>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</si>
  <si>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</si>
  <si>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</si>
  <si>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</si>
  <si>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</si>
  <si>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</si>
  <si>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</si>
  <si>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</si>
  <si>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</si>
  <si>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</si>
  <si>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</si>
  <si>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</si>
  <si>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</si>
  <si>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</si>
  <si>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</si>
  <si>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</si>
  <si>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</si>
  <si>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</si>
  <si>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</si>
  <si>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</si>
  <si>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</si>
  <si>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</si>
  <si>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</si>
  <si>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</si>
  <si>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</si>
  <si>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</si>
  <si>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</si>
  <si>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</si>
  <si>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</si>
  <si>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</si>
  <si>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</si>
  <si>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</si>
  <si>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</si>
  <si>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</si>
  <si>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</si>
  <si>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</si>
  <si>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</si>
  <si>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</si>
  <si>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</si>
  <si>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</si>
  <si>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</si>
  <si>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</si>
  <si>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</si>
  <si>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</si>
  <si>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</si>
  <si>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</si>
  <si>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</si>
  <si>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</si>
  <si>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</si>
  <si>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</si>
  <si>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</si>
  <si>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</si>
  <si>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</si>
  <si>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</si>
  <si>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</si>
  <si>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</si>
  <si>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</si>
  <si>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</si>
  <si>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</si>
  <si>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</si>
  <si>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</si>
  <si>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</si>
  <si>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</si>
  <si>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</si>
  <si>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</si>
  <si>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</si>
  <si>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</si>
  <si>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</si>
  <si>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</si>
  <si>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</si>
  <si>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</si>
  <si>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</si>
  <si>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</si>
  <si>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</si>
  <si>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</si>
  <si>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</si>
  <si>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</si>
  <si>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</si>
  <si>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</si>
  <si>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</si>
  <si>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</si>
  <si>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</si>
  <si>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</si>
  <si>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</si>
  <si>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</si>
  <si>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</si>
  <si>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</si>
  <si>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</si>
  <si>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</si>
  <si>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</si>
  <si>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</si>
  <si>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</si>
  <si>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</si>
  <si>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</si>
  <si>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</si>
  <si>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</si>
  <si>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</si>
  <si>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</si>
  <si>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</si>
  <si>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</si>
  <si>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</si>
  <si>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</si>
  <si>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</si>
  <si>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</si>
  <si>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</si>
  <si>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</si>
  <si>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</si>
  <si>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</si>
  <si>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</si>
  <si>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</si>
  <si>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</si>
  <si>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</si>
  <si>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</si>
  <si>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</si>
  <si>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</si>
  <si>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</si>
  <si>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</si>
  <si>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</si>
  <si>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</si>
  <si>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</si>
  <si>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</si>
  <si>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</si>
  <si>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</si>
  <si>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</si>
  <si>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</si>
  <si>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</si>
  <si>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</si>
  <si>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</si>
  <si>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</si>
  <si>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</si>
  <si>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</si>
  <si>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</si>
  <si>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</si>
  <si>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</si>
  <si>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</si>
  <si>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</si>
  <si>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</si>
  <si>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</si>
  <si>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</si>
  <si>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</si>
  <si>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</si>
  <si>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</si>
  <si>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</si>
  <si>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</si>
  <si>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</si>
  <si>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</si>
  <si>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</si>
  <si>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</si>
  <si>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</si>
  <si>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</si>
  <si>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</si>
  <si>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</si>
  <si>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</si>
  <si>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</si>
  <si>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</si>
  <si>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</si>
  <si>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</si>
  <si>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</si>
  <si>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</si>
  <si>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</si>
  <si>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</si>
  <si>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</si>
  <si>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</si>
  <si>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</si>
  <si>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</si>
  <si>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</si>
  <si>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</si>
  <si>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</si>
  <si>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</si>
  <si>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</si>
  <si>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</si>
  <si>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</si>
  <si>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</si>
  <si>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</si>
  <si>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</si>
  <si>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</si>
  <si>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</si>
  <si>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</si>
  <si>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</si>
  <si>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</si>
  <si>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</si>
  <si>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</si>
  <si>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</si>
  <si>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</si>
  <si>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</si>
  <si>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</si>
  <si>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</si>
  <si>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</si>
  <si>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</si>
  <si>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</si>
  <si>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</si>
  <si>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</si>
  <si>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</si>
  <si>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</si>
  <si>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</si>
  <si>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</si>
  <si>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</si>
  <si>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</si>
  <si>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</si>
  <si>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</si>
  <si>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</si>
  <si>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</si>
  <si>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</si>
  <si>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</si>
  <si>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</si>
  <si>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</si>
  <si>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</si>
  <si>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</si>
  <si>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</si>
  <si>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</si>
  <si>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</si>
  <si>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</si>
  <si>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</si>
  <si>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</si>
  <si>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</si>
  <si>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</si>
  <si>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</si>
  <si>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</si>
  <si>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</si>
  <si>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</si>
  <si>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</si>
  <si>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</si>
  <si>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</si>
  <si>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</si>
  <si>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</si>
  <si>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</si>
  <si>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</si>
  <si>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</si>
  <si>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</si>
  <si>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</si>
  <si>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</si>
  <si>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</si>
  <si>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</si>
  <si>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</si>
  <si>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</si>
  <si>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</si>
  <si>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</si>
  <si>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</si>
  <si>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</si>
  <si>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</si>
  <si>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</si>
  <si>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</si>
  <si>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</si>
  <si>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</si>
  <si>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</si>
  <si>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</si>
  <si>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</si>
  <si>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</si>
  <si>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</si>
  <si>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</si>
  <si>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</si>
  <si>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</si>
  <si>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</si>
  <si>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</si>
  <si>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</si>
  <si>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</si>
  <si>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</si>
  <si>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</si>
  <si>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</si>
  <si>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</si>
  <si>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</si>
  <si>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</si>
  <si>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</si>
  <si>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</si>
  <si>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</si>
  <si>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</si>
  <si>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</si>
  <si>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</si>
  <si>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</si>
  <si>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</si>
  <si>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</si>
  <si>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</si>
  <si>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</si>
  <si>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</si>
  <si>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</si>
  <si>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</si>
  <si>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</si>
  <si>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</si>
  <si>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</si>
  <si>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</si>
  <si>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</si>
  <si>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</si>
  <si>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</si>
  <si>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</si>
  <si>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</si>
  <si>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</si>
  <si>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</si>
  <si>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</si>
  <si>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</si>
  <si>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</si>
  <si>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</si>
  <si>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</si>
  <si>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</si>
  <si>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</si>
  <si>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</si>
  <si>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</si>
  <si>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</si>
  <si>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</si>
  <si>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</si>
  <si>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</si>
  <si>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</si>
  <si>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</si>
  <si>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</si>
  <si>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</si>
  <si>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</si>
  <si>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</si>
  <si>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</si>
  <si>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</si>
  <si>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</si>
  <si>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</si>
  <si>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</si>
  <si>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</si>
  <si>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</si>
  <si>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</si>
  <si>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</si>
  <si>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</si>
  <si>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</si>
  <si>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</si>
  <si>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</si>
  <si>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</si>
  <si>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</si>
  <si>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</si>
  <si>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</si>
  <si>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</si>
  <si>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</si>
  <si>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</si>
  <si>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</si>
  <si>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</si>
  <si>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</si>
  <si>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</si>
  <si>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</si>
  <si>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</si>
  <si>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</si>
  <si>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</si>
  <si>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</si>
  <si>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</si>
  <si>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</si>
  <si>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</si>
  <si>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</si>
  <si>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</si>
  <si>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</si>
  <si>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</si>
  <si>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</si>
  <si>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</si>
  <si>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</si>
  <si>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</si>
  <si>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</si>
  <si>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</si>
  <si>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</si>
  <si>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</si>
  <si>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</si>
  <si>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</si>
  <si>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</si>
  <si>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</si>
  <si>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</si>
  <si>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</si>
  <si>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</si>
  <si>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</si>
  <si>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</si>
  <si>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</si>
  <si>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</si>
  <si>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</si>
  <si>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</si>
  <si>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</si>
  <si>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</si>
  <si>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</si>
  <si>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</si>
  <si>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</si>
  <si>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</si>
  <si>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</si>
  <si>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</si>
  <si>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</si>
  <si>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</si>
  <si>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</si>
  <si>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</si>
  <si>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</si>
  <si>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</si>
  <si>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</si>
  <si>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</si>
  <si>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</si>
  <si>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</si>
  <si>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</si>
  <si>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</si>
  <si>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</si>
  <si>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</si>
  <si>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</si>
  <si>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</si>
  <si>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</si>
  <si>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</si>
  <si>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</si>
  <si>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</si>
  <si>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</si>
  <si>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</si>
  <si>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</si>
  <si>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</si>
  <si>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</si>
  <si>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</si>
  <si>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</si>
  <si>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</si>
  <si>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</si>
  <si>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</si>
  <si>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</si>
  <si>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</si>
  <si>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</si>
  <si>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</si>
  <si>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</si>
  <si>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</si>
  <si>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</si>
  <si>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</si>
  <si>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</si>
  <si>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</si>
  <si>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</si>
  <si>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</si>
  <si>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</si>
  <si>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</si>
  <si>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</si>
  <si>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</si>
  <si>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</si>
  <si>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</si>
  <si>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</si>
  <si>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</si>
  <si>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</si>
  <si>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</si>
  <si>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</si>
  <si>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</si>
  <si>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</si>
  <si>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</si>
  <si>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</si>
  <si>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</si>
  <si>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</si>
  <si>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</si>
  <si>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</si>
  <si>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</si>
  <si>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</si>
  <si>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</si>
  <si>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</si>
  <si>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</si>
  <si>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</si>
  <si>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</si>
  <si>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</si>
  <si>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</si>
  <si>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</si>
  <si>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</si>
  <si>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</si>
  <si>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</si>
  <si>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</si>
  <si>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</si>
  <si>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</si>
  <si>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</si>
  <si>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</si>
  <si>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</si>
  <si>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</si>
  <si>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</si>
  <si>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</si>
  <si>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</si>
  <si>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</si>
  <si>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</si>
  <si>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</si>
  <si>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</si>
  <si>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</si>
  <si>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</si>
  <si>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</si>
  <si>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</si>
  <si>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</si>
  <si>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</si>
  <si>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</si>
  <si>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</si>
  <si>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</si>
  <si>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</si>
  <si>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</si>
  <si>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</si>
  <si>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</si>
  <si>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</si>
  <si>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</si>
  <si>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</si>
  <si>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</si>
  <si>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</si>
  <si>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</si>
  <si>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</si>
  <si>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</si>
  <si>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</si>
  <si>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</si>
  <si>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</si>
  <si>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</si>
  <si>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</si>
  <si>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</si>
  <si>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</si>
  <si>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</si>
  <si>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</si>
  <si>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</si>
  <si>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</si>
  <si>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</si>
  <si>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</si>
  <si>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</si>
  <si>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</si>
  <si>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</si>
  <si>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</si>
  <si>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</si>
  <si>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</si>
  <si>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</si>
  <si>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</si>
  <si>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</si>
  <si>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</si>
  <si>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</si>
  <si>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</si>
  <si>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</si>
  <si>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</si>
  <si>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</si>
  <si>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</si>
  <si>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</si>
  <si>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</si>
  <si>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</si>
  <si>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</si>
  <si>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</si>
  <si>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</si>
  <si>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</si>
  <si>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</si>
  <si>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</si>
  <si>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</si>
  <si>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</si>
  <si>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</si>
  <si>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</si>
  <si>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</si>
  <si>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</si>
  <si>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</si>
  <si>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</si>
  <si>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</si>
  <si>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</si>
  <si>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</si>
  <si>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</si>
  <si>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</si>
  <si>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</si>
  <si>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</si>
  <si>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</si>
  <si>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</si>
  <si>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</si>
  <si>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</si>
  <si>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</si>
  <si>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</si>
  <si>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</si>
  <si>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</si>
  <si>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</si>
  <si>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</si>
  <si>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</si>
  <si>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</si>
  <si>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</si>
  <si>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</si>
  <si>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</si>
  <si>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</si>
  <si>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</si>
  <si>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</si>
  <si>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</si>
  <si>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</si>
  <si>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</si>
  <si>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</si>
  <si>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</si>
  <si>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</si>
  <si>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</si>
  <si>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</si>
  <si>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</si>
  <si>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</si>
  <si>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</si>
  <si>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</si>
  <si>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</si>
  <si>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</si>
  <si>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</si>
  <si>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</si>
  <si>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</si>
  <si>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</si>
  <si>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</si>
  <si>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</si>
  <si>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</si>
  <si>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</si>
  <si>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</si>
  <si>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</si>
  <si>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</si>
  <si>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</si>
  <si>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</si>
  <si>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</si>
  <si>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</si>
  <si>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</si>
  <si>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</si>
  <si>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</si>
  <si>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</si>
  <si>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</si>
  <si>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</si>
  <si>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</si>
  <si>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</si>
  <si>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</si>
  <si>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</si>
  <si>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</si>
  <si>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</si>
  <si>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</si>
  <si>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</si>
  <si>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</si>
  <si>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</si>
  <si>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</si>
  <si>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</si>
  <si>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</si>
  <si>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</si>
  <si>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</si>
  <si>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</si>
  <si>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</si>
  <si>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</si>
  <si>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</si>
  <si>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</si>
  <si>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</si>
  <si>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</si>
  <si>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</si>
  <si>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</si>
  <si>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</si>
  <si>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</si>
  <si>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</si>
  <si>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</si>
  <si>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</si>
  <si>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</si>
  <si>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</si>
  <si>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</si>
  <si>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</si>
  <si>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</si>
  <si>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</si>
  <si>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</si>
  <si>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</si>
  <si>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</si>
  <si>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</si>
  <si>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</si>
  <si>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</si>
  <si>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</si>
  <si>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</si>
  <si>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</si>
  <si>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</si>
  <si>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</si>
  <si>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</si>
  <si>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</si>
  <si>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</si>
  <si>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</si>
  <si>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</si>
  <si>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</si>
  <si>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</si>
  <si>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</si>
  <si>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</si>
  <si>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</si>
  <si>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</si>
  <si>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</si>
  <si>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</si>
  <si>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</si>
  <si>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</si>
  <si>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</si>
  <si>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</si>
  <si>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</si>
  <si>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</si>
  <si>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</si>
  <si>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</si>
  <si>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</si>
  <si>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</si>
  <si>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</si>
  <si>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</si>
  <si>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</si>
  <si>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</si>
  <si>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</si>
  <si>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</si>
  <si>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</si>
  <si>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</si>
  <si>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</si>
  <si>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</si>
  <si>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</si>
  <si>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</si>
  <si>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</si>
  <si>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</si>
  <si>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</si>
  <si>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</si>
  <si>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</si>
  <si>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</si>
  <si>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</si>
  <si>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</si>
  <si>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</si>
  <si>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</si>
  <si>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</si>
  <si>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</si>
  <si>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</si>
  <si>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</si>
  <si>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</si>
  <si>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</si>
  <si>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</si>
  <si>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</si>
  <si>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</si>
  <si>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</si>
  <si>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</si>
  <si>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</si>
  <si>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</si>
  <si>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</si>
  <si>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</si>
  <si>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</si>
  <si>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</si>
  <si>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</si>
  <si>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</si>
  <si>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</si>
  <si>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</si>
  <si>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</si>
  <si>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</si>
  <si>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</si>
  <si>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</si>
  <si>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</si>
  <si>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</si>
  <si>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</si>
  <si>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</si>
  <si>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</si>
  <si>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</si>
  <si>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</si>
  <si>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</si>
  <si>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</si>
  <si>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</si>
  <si>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</si>
  <si>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</si>
  <si>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</si>
  <si>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</si>
  <si>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</si>
  <si>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</si>
  <si>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</si>
  <si>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</si>
  <si>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</si>
  <si>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</si>
  <si>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</si>
  <si>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</si>
  <si>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</si>
  <si>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</si>
  <si>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</si>
  <si>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</si>
  <si>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</si>
  <si>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</si>
  <si>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</si>
  <si>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</si>
  <si>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</si>
  <si>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</si>
  <si>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</si>
  <si>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</si>
  <si>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</si>
  <si>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</si>
  <si>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</si>
  <si>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</si>
  <si>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</si>
  <si>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</si>
  <si>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</si>
  <si>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</si>
  <si>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</si>
  <si>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</si>
  <si>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</si>
  <si>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</si>
  <si>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</si>
  <si>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</si>
  <si>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</si>
  <si>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</si>
  <si>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</si>
  <si>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</si>
  <si>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</si>
  <si>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</si>
  <si>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</si>
  <si>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</si>
  <si>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</si>
  <si>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</si>
  <si>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</si>
  <si>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</si>
  <si>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</si>
  <si>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</si>
  <si>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</si>
  <si>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</si>
  <si>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</si>
  <si>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</si>
  <si>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</si>
  <si>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</si>
  <si>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</si>
  <si>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</si>
  <si>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</si>
  <si>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</si>
  <si>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</si>
  <si>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</si>
  <si>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</si>
  <si>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</si>
  <si>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</si>
  <si>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</si>
  <si>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</si>
  <si>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</si>
  <si>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</si>
  <si>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</si>
  <si>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</si>
  <si>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</si>
  <si>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</si>
  <si>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</si>
  <si>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</si>
  <si>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</si>
  <si>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</si>
  <si>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</si>
  <si>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</si>
  <si>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</si>
  <si>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</si>
  <si>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</si>
  <si>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</si>
  <si>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</si>
  <si>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</si>
  <si>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</si>
  <si>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</si>
  <si>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</si>
  <si>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</si>
  <si>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</si>
  <si>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</si>
  <si>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</si>
  <si>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</si>
  <si>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</si>
  <si>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</si>
  <si>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</si>
  <si>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</si>
  <si>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</si>
  <si>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</si>
  <si>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</si>
  <si>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</si>
  <si>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</si>
  <si>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</si>
  <si>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</si>
  <si>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</si>
  <si>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</si>
  <si>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</si>
  <si>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</si>
  <si>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</si>
  <si>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</si>
  <si>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</si>
  <si>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</si>
  <si>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</si>
  <si>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</si>
  <si>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</si>
  <si>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</si>
  <si>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</si>
  <si>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</si>
  <si>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</si>
  <si>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</si>
  <si>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</si>
  <si>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</si>
  <si>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</si>
  <si>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</si>
  <si>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</si>
  <si>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</si>
  <si>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</si>
  <si>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</si>
  <si>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</si>
  <si>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</si>
  <si>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</si>
  <si>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</si>
  <si>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</si>
  <si>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</si>
  <si>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</si>
  <si>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</si>
  <si>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</si>
  <si>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</si>
  <si>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</si>
  <si>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</si>
  <si>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</si>
  <si>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</si>
  <si>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</si>
  <si>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</si>
  <si>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</si>
  <si>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</si>
  <si>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</si>
  <si>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</si>
  <si>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</si>
  <si>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</si>
  <si>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</si>
  <si>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</si>
  <si>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</si>
  <si>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</si>
  <si>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</si>
  <si>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</si>
  <si>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</si>
  <si>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</si>
  <si>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</si>
  <si>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</si>
  <si>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</si>
  <si>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</si>
  <si>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</si>
  <si>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</si>
  <si>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</si>
  <si>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</si>
  <si>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</si>
  <si>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</si>
  <si>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</si>
  <si>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</si>
  <si>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</si>
  <si>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</si>
  <si>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</si>
  <si>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</si>
  <si>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</si>
  <si>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</si>
  <si>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</si>
  <si>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</si>
  <si>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</si>
  <si>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</si>
  <si>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</si>
  <si>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</si>
  <si>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</si>
  <si>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</si>
  <si>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</si>
  <si>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</si>
  <si>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</si>
  <si>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</si>
  <si>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</si>
  <si>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</si>
  <si>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</si>
  <si>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</si>
  <si>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</si>
  <si>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</si>
  <si>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</si>
  <si>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</si>
  <si>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</si>
  <si>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</si>
  <si>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</si>
  <si>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</si>
  <si>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</si>
  <si>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</si>
  <si>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</si>
  <si>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</si>
  <si>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</si>
  <si>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</si>
  <si>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</si>
  <si>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</si>
  <si>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</si>
  <si>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</si>
  <si>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</si>
  <si>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</si>
  <si>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</si>
  <si>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</si>
  <si>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</si>
  <si>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</si>
  <si>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</si>
  <si>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</si>
  <si>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</si>
  <si>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</si>
  <si>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</si>
  <si>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</si>
  <si>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</si>
  <si>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</si>
  <si>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</si>
  <si>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</si>
  <si>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</si>
  <si>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</si>
  <si>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</si>
  <si>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</si>
  <si>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</si>
  <si>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</si>
  <si>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</si>
  <si>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</si>
  <si>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</si>
  <si>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</si>
  <si>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</si>
  <si>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</si>
  <si>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</si>
  <si>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</si>
  <si>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</si>
  <si>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</si>
  <si>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</si>
  <si>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</si>
  <si>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</si>
  <si>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</si>
  <si>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</si>
  <si>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</si>
  <si>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</si>
  <si>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</si>
  <si>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</si>
  <si>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</si>
  <si>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</si>
  <si>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</si>
  <si>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</si>
  <si>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</si>
  <si>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</si>
  <si>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</si>
  <si>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</si>
  <si>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</si>
  <si>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</si>
  <si>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</si>
  <si>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</si>
  <si>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</si>
  <si>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</si>
  <si>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</si>
  <si>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</si>
  <si>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</si>
  <si>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</si>
  <si>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</si>
  <si>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</si>
  <si>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</si>
  <si>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</si>
  <si>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</si>
  <si>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</si>
  <si>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</si>
  <si>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</si>
  <si>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</si>
  <si>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</si>
  <si>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</si>
  <si>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</si>
  <si>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</si>
  <si>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</si>
  <si>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</si>
  <si>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</si>
  <si>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</si>
  <si>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</si>
  <si>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</si>
  <si>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</si>
  <si>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</si>
  <si>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</si>
  <si>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</si>
  <si>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</si>
  <si>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</si>
  <si>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</si>
  <si>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</si>
  <si>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</si>
  <si>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</si>
  <si>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</si>
  <si>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</si>
  <si>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</si>
  <si>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</si>
  <si>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</si>
  <si>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</si>
  <si>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</si>
  <si>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</si>
  <si>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</si>
  <si>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</si>
  <si>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</si>
  <si>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</si>
  <si>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</si>
  <si>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</si>
  <si>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</si>
  <si>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</si>
  <si>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</si>
  <si>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</si>
  <si>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</si>
  <si>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</si>
  <si>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</si>
  <si>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</si>
  <si>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</si>
  <si>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</si>
  <si>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</si>
  <si>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</si>
  <si>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</si>
  <si>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</si>
  <si>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</si>
  <si>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</si>
  <si>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</si>
  <si>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</si>
  <si>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</si>
  <si>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</si>
  <si>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</si>
  <si>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</si>
  <si>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</si>
  <si>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</si>
  <si>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</si>
  <si>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</si>
  <si>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</si>
  <si>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</si>
  <si>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</si>
  <si>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</si>
  <si>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</si>
  <si>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</si>
  <si>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</si>
  <si>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</si>
  <si>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</si>
  <si>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</si>
  <si>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</si>
  <si>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</si>
  <si>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</si>
  <si>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</si>
  <si>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</si>
  <si>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</si>
  <si>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</si>
  <si>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</si>
  <si>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</si>
  <si>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</si>
  <si>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</si>
  <si>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</si>
  <si>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</si>
  <si>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</si>
  <si>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</si>
  <si>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</si>
  <si>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</si>
  <si>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</si>
  <si>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</si>
  <si>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</si>
  <si>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</si>
  <si>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</si>
  <si>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</si>
  <si>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</si>
  <si>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</si>
  <si>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</si>
  <si>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</si>
  <si>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</si>
  <si>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</si>
  <si>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</si>
  <si>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</si>
  <si>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</si>
  <si>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</si>
  <si>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</si>
  <si>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</si>
  <si>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</si>
  <si>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</si>
  <si>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</si>
  <si>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</si>
  <si>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</si>
  <si>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</si>
  <si>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</si>
  <si>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</si>
  <si>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</si>
  <si>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</si>
  <si>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</si>
  <si>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</si>
  <si>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</si>
  <si>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</si>
  <si>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</si>
  <si>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</si>
  <si>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</si>
  <si>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</si>
  <si>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</si>
  <si>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</si>
  <si>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</si>
  <si>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</si>
  <si>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</si>
  <si>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</si>
  <si>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</si>
  <si>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</si>
  <si>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</si>
  <si>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</si>
  <si>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</si>
  <si>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</si>
  <si>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</si>
  <si>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</si>
  <si>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</si>
  <si>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</si>
  <si>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</si>
  <si>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</si>
  <si>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</si>
  <si>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</si>
  <si>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</si>
  <si>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</si>
  <si>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</si>
  <si>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</si>
  <si>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</si>
  <si>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</si>
  <si>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</si>
  <si>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</si>
  <si>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</si>
  <si>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</si>
  <si>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</si>
  <si>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</si>
  <si>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</si>
  <si>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</si>
  <si>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</si>
  <si>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</si>
  <si>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</si>
  <si>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</si>
  <si>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</si>
  <si>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</si>
  <si>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</si>
  <si>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</si>
  <si>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</si>
  <si>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</si>
  <si>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</si>
  <si>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</si>
  <si>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</si>
  <si>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</si>
  <si>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</si>
  <si>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</si>
  <si>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</si>
  <si>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</si>
  <si>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</si>
  <si>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</si>
  <si>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</si>
  <si>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</si>
  <si>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</si>
  <si>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</si>
  <si>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</si>
  <si>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</si>
  <si>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</si>
  <si>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</si>
  <si>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</si>
  <si>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</si>
  <si>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</si>
  <si>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</si>
  <si>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</si>
  <si>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</si>
  <si>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</si>
  <si>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</si>
  <si>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</si>
  <si>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</si>
  <si>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</si>
  <si>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</si>
  <si>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</si>
  <si>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</si>
  <si>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</si>
  <si>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</si>
  <si>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</si>
  <si>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</si>
  <si>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</si>
  <si>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</si>
  <si>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</si>
  <si>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</si>
  <si>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</si>
  <si>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</si>
  <si>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</si>
  <si>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</si>
  <si>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</si>
  <si>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</si>
  <si>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</si>
  <si>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</si>
  <si>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</si>
  <si>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</si>
  <si>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</si>
  <si>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</si>
  <si>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</si>
  <si>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</si>
  <si>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</si>
  <si>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</si>
  <si>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</si>
  <si>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</si>
  <si>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</si>
  <si>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</si>
  <si>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</si>
  <si>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</si>
  <si>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</si>
  <si>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</si>
  <si>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</si>
  <si>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</si>
  <si>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</si>
  <si>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</si>
  <si>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</si>
  <si>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</si>
  <si>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</si>
  <si>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</si>
  <si>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</si>
  <si>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</si>
  <si>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</si>
  <si>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</si>
  <si>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</si>
  <si>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</si>
  <si>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</si>
  <si>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</si>
  <si>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</si>
  <si>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</si>
  <si>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</si>
  <si>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</si>
  <si>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</si>
  <si>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</si>
  <si>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</si>
  <si>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</si>
  <si>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</si>
  <si>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</si>
  <si>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</si>
  <si>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</si>
  <si>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</si>
  <si>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</si>
  <si>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</si>
  <si>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</si>
  <si>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</si>
  <si>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</si>
  <si>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</si>
  <si>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</si>
  <si>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</si>
  <si>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</si>
  <si>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</si>
  <si>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</si>
  <si>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</si>
  <si>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</si>
  <si>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</si>
  <si>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</si>
  <si>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</si>
  <si>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</si>
  <si>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</si>
  <si>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</si>
  <si>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</si>
  <si>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</si>
  <si>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</si>
  <si>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</si>
  <si>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</si>
  <si>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</si>
  <si>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</si>
  <si>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</si>
  <si>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</si>
  <si>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</si>
  <si>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</si>
  <si>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</si>
  <si>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</si>
  <si>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</si>
  <si>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</si>
  <si>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</si>
  <si>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</si>
  <si>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</si>
  <si>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</si>
  <si>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</si>
  <si>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</si>
  <si>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</si>
  <si>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</si>
  <si>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</si>
  <si>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</si>
  <si>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</si>
  <si>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</si>
  <si>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</si>
  <si>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</si>
  <si>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</si>
  <si>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</si>
  <si>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</si>
  <si>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</si>
  <si>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</si>
  <si>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</si>
  <si>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</si>
  <si>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</si>
  <si>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</si>
  <si>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</si>
  <si>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</si>
  <si>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</si>
  <si>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</si>
  <si>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</si>
  <si>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</si>
  <si>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</si>
  <si>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</si>
  <si>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</si>
  <si>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</si>
  <si>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</si>
  <si>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</si>
  <si>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</si>
  <si>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</si>
  <si>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</si>
  <si>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</si>
  <si>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</si>
  <si>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</si>
  <si>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</si>
  <si>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</si>
  <si>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</si>
  <si>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</si>
  <si>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</si>
  <si>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</si>
  <si>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</si>
  <si>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</si>
  <si>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</si>
  <si>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</si>
  <si>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</si>
  <si>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</si>
  <si>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</si>
  <si>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</si>
  <si>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</si>
  <si>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</si>
  <si>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</si>
  <si>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</si>
  <si>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</si>
  <si>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</si>
  <si>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</si>
  <si>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</si>
  <si>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</si>
  <si>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</si>
  <si>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</si>
  <si>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</si>
  <si>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</si>
  <si>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</si>
  <si>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</si>
  <si>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</si>
  <si>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</si>
  <si>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</si>
  <si>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</si>
  <si>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</si>
  <si>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</si>
  <si>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</si>
  <si>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</si>
  <si>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</si>
  <si>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</si>
  <si>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</si>
  <si>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</si>
  <si>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</si>
  <si>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</si>
  <si>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</si>
  <si>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</si>
  <si>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</si>
  <si>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</si>
  <si>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</si>
  <si>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</si>
  <si>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</si>
  <si>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</si>
  <si>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</si>
  <si>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</si>
  <si>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</si>
  <si>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</si>
  <si>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</si>
  <si>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</si>
  <si>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</si>
  <si>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</si>
  <si>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</si>
  <si>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</si>
  <si>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</si>
  <si>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</si>
  <si>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</si>
  <si>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</si>
  <si>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</si>
  <si>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</si>
  <si>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</si>
  <si>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</si>
  <si>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</si>
  <si>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</si>
  <si>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</si>
  <si>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</si>
  <si>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</si>
  <si>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</si>
  <si>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</si>
  <si>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</si>
  <si>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</si>
  <si>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</si>
  <si>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</si>
  <si>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</si>
  <si>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</si>
  <si>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</si>
  <si>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</si>
  <si>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</si>
  <si>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</si>
  <si>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</si>
  <si>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</si>
  <si>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</si>
  <si>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</si>
  <si>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</si>
  <si>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</si>
  <si>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</si>
  <si>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</si>
  <si>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</si>
  <si>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</si>
  <si>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</si>
  <si>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</si>
  <si>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</si>
  <si>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</si>
  <si>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</si>
  <si>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</si>
  <si>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</si>
  <si>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</si>
  <si>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</si>
  <si>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</si>
  <si>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</si>
  <si>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</si>
  <si>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</si>
  <si>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</si>
  <si>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</si>
  <si>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</si>
  <si>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</si>
  <si>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</si>
  <si>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</si>
  <si>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</si>
  <si>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</si>
  <si>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</si>
  <si>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</si>
  <si>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</si>
  <si>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</si>
  <si>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</si>
  <si>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</si>
  <si>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</si>
  <si>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</si>
  <si>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</si>
  <si>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</si>
  <si>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</si>
  <si>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</si>
  <si>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</si>
  <si>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</si>
  <si>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</si>
  <si>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</si>
  <si>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</si>
  <si>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</si>
  <si>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</si>
  <si>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</si>
  <si>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</si>
  <si>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</si>
  <si>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</si>
  <si>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</si>
  <si>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</si>
  <si>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</si>
  <si>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</si>
  <si>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</si>
  <si>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</si>
  <si>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</si>
  <si>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</si>
  <si>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</si>
  <si>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</si>
  <si>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</si>
  <si>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</si>
  <si>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</si>
  <si>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</si>
  <si>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</si>
  <si>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</si>
  <si>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</si>
  <si>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</si>
  <si>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</si>
  <si>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</si>
  <si>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</si>
  <si>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</si>
  <si>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</si>
  <si>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</si>
  <si>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</si>
  <si>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</si>
  <si>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</si>
  <si>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</si>
  <si>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</si>
  <si>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</si>
  <si>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</si>
  <si>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</si>
  <si>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</si>
  <si>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</si>
  <si>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</si>
  <si>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</si>
  <si>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</si>
  <si>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</si>
  <si>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</si>
  <si>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</si>
  <si>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</si>
  <si>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</si>
  <si>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</si>
  <si>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</si>
  <si>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</si>
  <si>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</si>
  <si>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</si>
  <si>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</si>
  <si>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</si>
  <si>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</si>
  <si>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</si>
  <si>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</si>
  <si>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</si>
  <si>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</si>
  <si>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</si>
  <si>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</si>
  <si>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</si>
  <si>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</si>
  <si>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</si>
  <si>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</si>
  <si>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</si>
  <si>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</si>
  <si>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</si>
  <si>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</si>
  <si>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</si>
  <si>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</si>
  <si>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</si>
  <si>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</si>
  <si>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</si>
  <si>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</si>
  <si>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</si>
  <si>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</si>
  <si>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</si>
  <si>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</si>
  <si>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</si>
  <si>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</si>
  <si>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</si>
  <si>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</si>
  <si>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</si>
  <si>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</si>
  <si>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</si>
  <si>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</si>
  <si>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</si>
  <si>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</si>
  <si>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</si>
  <si>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</si>
  <si>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</si>
  <si>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</si>
  <si>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</si>
  <si>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</si>
  <si>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</si>
  <si>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</si>
  <si>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</si>
  <si>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</si>
  <si>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</si>
  <si>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</si>
  <si>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</si>
  <si>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</si>
  <si>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</si>
  <si>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</si>
  <si>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</si>
  <si>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</si>
  <si>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</si>
  <si>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</si>
  <si>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</si>
  <si>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</si>
  <si>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</si>
  <si>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</si>
  <si>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</si>
  <si>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</si>
  <si>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</si>
  <si>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</si>
  <si>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</si>
  <si>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</si>
  <si>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</si>
  <si>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</si>
  <si>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</si>
  <si>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</si>
  <si>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</si>
  <si>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</si>
  <si>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</si>
  <si>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</si>
  <si>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</si>
  <si>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</si>
  <si>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</si>
  <si>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</si>
  <si>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</si>
  <si>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</si>
  <si>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</si>
  <si>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</si>
  <si>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</si>
  <si>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</si>
  <si>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</si>
  <si>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</si>
  <si>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</si>
  <si>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</si>
  <si>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</si>
  <si>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</si>
  <si>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</si>
  <si>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</si>
  <si>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</si>
  <si>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</si>
  <si>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</si>
  <si>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</si>
  <si>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</si>
  <si>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</si>
  <si>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</si>
  <si>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</si>
  <si>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</si>
  <si>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</si>
  <si>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</si>
  <si>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</si>
  <si>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</si>
  <si>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</si>
  <si>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</si>
  <si>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</si>
  <si>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</si>
  <si>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</si>
  <si>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</si>
  <si>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</si>
  <si>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</si>
  <si>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</si>
  <si>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</si>
  <si>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</si>
  <si>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</si>
  <si>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</si>
  <si>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</si>
  <si>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</si>
  <si>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</si>
  <si>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</si>
  <si>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</si>
  <si>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</si>
  <si>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</si>
  <si>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</si>
  <si>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</si>
  <si>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</si>
  <si>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</si>
  <si>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</si>
  <si>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</si>
  <si>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</si>
  <si>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</si>
  <si>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</si>
  <si>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</si>
  <si>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</si>
  <si>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</si>
  <si>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</si>
  <si>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</si>
  <si>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</si>
  <si>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</si>
  <si>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</si>
  <si>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</si>
  <si>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</si>
  <si>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</si>
  <si>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</si>
  <si>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</si>
  <si>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</si>
  <si>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</si>
  <si>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</si>
  <si>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</si>
  <si>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</si>
  <si>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</si>
  <si>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</si>
  <si>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</si>
  <si>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</si>
  <si>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</si>
  <si>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</si>
  <si>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</si>
  <si>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</si>
  <si>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</si>
  <si>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</si>
  <si>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</si>
  <si>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</si>
  <si>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</si>
  <si>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</si>
  <si>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</si>
  <si>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</si>
  <si>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</si>
  <si>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</si>
  <si>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</si>
  <si>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</si>
  <si>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</si>
  <si>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</si>
  <si>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</si>
  <si>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</si>
  <si>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</si>
  <si>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</si>
  <si>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</si>
  <si>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</si>
  <si>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</si>
  <si>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</si>
  <si>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</si>
  <si>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</si>
  <si>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</si>
  <si>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</si>
  <si>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</si>
  <si>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</si>
  <si>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</si>
  <si>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</si>
  <si>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</si>
  <si>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</si>
  <si>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</si>
  <si>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</si>
  <si>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</si>
  <si>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</si>
  <si>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</si>
  <si>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</si>
  <si>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</si>
  <si>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</si>
  <si>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</si>
  <si>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</si>
  <si>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</si>
  <si>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</si>
  <si>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</si>
  <si>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</si>
  <si>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</si>
  <si>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</si>
  <si>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</si>
  <si>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</si>
  <si>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</si>
  <si>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</si>
  <si>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</si>
  <si>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</si>
  <si>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</si>
  <si>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</si>
  <si>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</si>
  <si>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</si>
  <si>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</si>
  <si>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</si>
  <si>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</si>
  <si>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</si>
  <si>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</si>
  <si>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</si>
  <si>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</si>
  <si>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</si>
  <si>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</si>
  <si>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</si>
  <si>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</si>
  <si>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</si>
  <si>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</si>
  <si>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</si>
  <si>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</si>
  <si>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</si>
  <si>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</si>
  <si>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</si>
  <si>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</si>
  <si>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</si>
  <si>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</si>
  <si>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</si>
  <si>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</si>
  <si>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</si>
  <si>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</si>
  <si>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</si>
  <si>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</si>
  <si>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</si>
  <si>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</si>
  <si>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</si>
  <si>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</si>
  <si>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</si>
  <si>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</si>
  <si>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</si>
  <si>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</si>
  <si>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</si>
  <si>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</si>
  <si>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</si>
  <si>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</si>
  <si>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</si>
  <si>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</si>
  <si>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</si>
  <si>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</si>
  <si>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</si>
  <si>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</si>
  <si>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</si>
  <si>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</si>
  <si>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</si>
  <si>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</si>
  <si>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</si>
  <si>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</si>
  <si>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</si>
  <si>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</si>
  <si>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</si>
  <si>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</si>
  <si>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</si>
  <si>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</si>
  <si>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</si>
  <si>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</si>
  <si>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</si>
  <si>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</si>
  <si>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</si>
  <si>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</si>
  <si>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</si>
  <si>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</si>
  <si>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</si>
  <si>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</si>
  <si>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</si>
  <si>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</si>
  <si>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</si>
  <si>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</si>
  <si>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</si>
  <si>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</si>
  <si>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</si>
  <si>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</si>
  <si>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</si>
  <si>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</si>
  <si>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</si>
  <si>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</si>
  <si>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</si>
  <si>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</si>
  <si>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</si>
  <si>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</si>
  <si>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</si>
  <si>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</si>
  <si>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</si>
  <si>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</si>
  <si>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</si>
  <si>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</si>
  <si>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</si>
  <si>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</si>
  <si>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</si>
  <si>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</si>
  <si>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</si>
  <si>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</si>
  <si>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</si>
  <si>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</si>
  <si>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</si>
  <si>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</si>
  <si>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</si>
  <si>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</si>
  <si>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</si>
  <si>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</si>
  <si>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</si>
  <si>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</si>
  <si>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</si>
  <si>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</si>
  <si>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</si>
  <si>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</si>
  <si>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</si>
  <si>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</si>
  <si>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</si>
  <si>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</si>
  <si>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</si>
  <si>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</si>
  <si>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</si>
  <si>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</si>
  <si>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</si>
  <si>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</si>
  <si>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</si>
  <si>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</si>
  <si>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</si>
  <si>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</si>
  <si>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</si>
  <si>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</si>
  <si>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</si>
  <si>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</si>
  <si>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</si>
  <si>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</si>
  <si>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</si>
  <si>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</si>
  <si>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</si>
  <si>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</si>
  <si>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</si>
  <si>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</si>
  <si>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</si>
  <si>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</si>
  <si>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</si>
  <si>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</si>
  <si>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</si>
  <si>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</si>
  <si>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</si>
  <si>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</si>
  <si>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</si>
  <si>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</si>
  <si>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</si>
  <si>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</si>
  <si>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</si>
  <si>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</si>
  <si>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</si>
  <si>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</si>
  <si>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</si>
  <si>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</si>
  <si>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</si>
  <si>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</si>
  <si>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</si>
  <si>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</si>
  <si>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</si>
  <si>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</si>
  <si>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</si>
  <si>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</si>
  <si>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</si>
  <si>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</si>
  <si>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</si>
  <si>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</si>
  <si>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</si>
  <si>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</si>
  <si>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</si>
  <si>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</si>
  <si>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</si>
  <si>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</si>
  <si>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</si>
  <si>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</si>
  <si>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</si>
  <si>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</si>
  <si>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</si>
  <si>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</si>
  <si>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</si>
  <si>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</si>
  <si>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</si>
  <si>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</si>
  <si>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</si>
  <si>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</si>
  <si>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</si>
  <si>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</si>
  <si>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</si>
  <si>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</si>
  <si>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</si>
  <si>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</si>
  <si>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</si>
  <si>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</si>
  <si>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</si>
  <si>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</si>
  <si>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</si>
  <si>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</si>
  <si>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</si>
  <si>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</si>
  <si>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</si>
  <si>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</si>
  <si>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</si>
  <si>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</si>
  <si>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</si>
  <si>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</si>
  <si>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</si>
  <si>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</si>
  <si>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</si>
  <si>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</si>
  <si>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</si>
  <si>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</si>
  <si>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</si>
  <si>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</si>
  <si>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</si>
  <si>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</si>
  <si>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</si>
  <si>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</si>
  <si>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</si>
  <si>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</si>
  <si>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</si>
  <si>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</si>
  <si>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</si>
  <si>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</si>
  <si>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</si>
  <si>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</si>
  <si>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</si>
  <si>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</si>
  <si>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</si>
  <si>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</si>
  <si>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</si>
  <si>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</si>
  <si>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</si>
  <si>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</si>
  <si>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</si>
  <si>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</si>
  <si>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</si>
  <si>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</si>
  <si>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</si>
  <si>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</si>
  <si>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</si>
  <si>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</si>
  <si>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</si>
  <si>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</si>
  <si>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</si>
  <si>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</si>
  <si>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</si>
  <si>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</si>
  <si>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</si>
  <si>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</si>
  <si>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</si>
  <si>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</si>
  <si>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</si>
  <si>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</si>
  <si>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</si>
  <si>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</si>
  <si>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</si>
  <si>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</si>
  <si>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</si>
  <si>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</si>
  <si>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</si>
  <si>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</si>
  <si>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</si>
  <si>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</si>
  <si>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</si>
  <si>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</si>
  <si>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</si>
  <si>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</si>
  <si>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</si>
  <si>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</si>
  <si>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</si>
  <si>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</si>
  <si>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</si>
  <si>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</si>
  <si>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</si>
  <si>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</si>
  <si>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</si>
  <si>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</si>
  <si>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</si>
  <si>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</si>
  <si>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</si>
  <si>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</si>
  <si>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</si>
  <si>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</si>
  <si>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</si>
  <si>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</si>
  <si>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</si>
  <si>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</si>
  <si>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</si>
  <si>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</si>
  <si>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</si>
  <si>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</si>
  <si>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</si>
  <si>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</si>
  <si>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</si>
  <si>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</si>
  <si>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</si>
  <si>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</si>
  <si>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</si>
  <si>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</si>
  <si>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</si>
  <si>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</si>
  <si>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</si>
  <si>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</si>
  <si>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</si>
  <si>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</si>
  <si>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</si>
  <si>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</si>
  <si>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</si>
  <si>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</si>
  <si>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</si>
  <si>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</si>
  <si>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</si>
  <si>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</si>
  <si>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</si>
  <si>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</si>
  <si>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</si>
  <si>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</si>
  <si>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</si>
  <si>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</si>
  <si>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</si>
  <si>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</si>
  <si>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</si>
  <si>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</si>
  <si>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</si>
  <si>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</si>
  <si>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</si>
  <si>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</si>
  <si>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</si>
  <si>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</si>
  <si>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</si>
  <si>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</si>
  <si>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</si>
  <si>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</si>
  <si>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</si>
  <si>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</si>
  <si>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</si>
  <si>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</si>
  <si>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</si>
  <si>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</si>
  <si>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</si>
  <si>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</si>
  <si>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</si>
  <si>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</si>
  <si>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</si>
  <si>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</si>
  <si>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</si>
  <si>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</si>
  <si>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</si>
  <si>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</si>
  <si>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</si>
  <si>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</si>
  <si>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</si>
  <si>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</si>
  <si>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</si>
  <si>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</si>
  <si>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</si>
  <si>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</si>
  <si>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</si>
  <si>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</si>
  <si>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</si>
  <si>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</si>
  <si>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</si>
  <si>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</si>
  <si>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</si>
  <si>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</si>
  <si>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</si>
  <si>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</si>
  <si>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</si>
  <si>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</si>
  <si>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</si>
  <si>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</si>
  <si>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</si>
  <si>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</si>
  <si>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</si>
  <si>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</si>
  <si>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</si>
  <si>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</si>
  <si>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</si>
  <si>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</si>
  <si>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</si>
  <si>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</si>
  <si>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</si>
  <si>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</si>
  <si>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</si>
  <si>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</si>
  <si>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</si>
  <si>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</si>
  <si>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</si>
  <si>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</si>
  <si>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</si>
  <si>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</si>
  <si>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</si>
  <si>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</si>
  <si>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</si>
  <si>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</si>
  <si>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</si>
  <si>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</si>
  <si>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</si>
  <si>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</si>
  <si>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</si>
  <si>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</si>
  <si>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</si>
  <si>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</si>
  <si>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</si>
  <si>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</si>
  <si>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</si>
  <si>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</si>
  <si>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</si>
  <si>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</si>
  <si>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</si>
  <si>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</si>
  <si>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</si>
  <si>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</si>
  <si>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</si>
  <si>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</si>
  <si>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</si>
  <si>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</si>
  <si>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</si>
  <si>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</si>
  <si>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</si>
  <si>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</si>
  <si>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</si>
  <si>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</si>
  <si>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</si>
  <si>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</si>
  <si>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</si>
  <si>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</si>
  <si>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</si>
  <si>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</si>
  <si>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</si>
  <si>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</si>
  <si>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</si>
  <si>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</si>
  <si>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</si>
  <si>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</si>
  <si>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</si>
  <si>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</si>
  <si>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</si>
  <si>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</si>
  <si>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</si>
  <si>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</si>
  <si>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</si>
  <si>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</si>
  <si>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</si>
  <si>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</si>
  <si>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</si>
  <si>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</si>
  <si>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</si>
  <si>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</si>
  <si>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</si>
  <si>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</si>
  <si>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</si>
  <si>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</si>
  <si>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</si>
  <si>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</si>
  <si>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</si>
  <si>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</si>
  <si>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</si>
  <si>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</si>
  <si>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</si>
  <si>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</si>
  <si>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</si>
  <si>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</si>
  <si>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</si>
  <si>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</si>
  <si>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</si>
  <si>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</si>
  <si>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</si>
  <si>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</si>
  <si>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</si>
  <si>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</si>
  <si>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</si>
  <si>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</si>
  <si>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</si>
  <si>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</si>
  <si>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</si>
  <si>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</si>
  <si>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</si>
  <si>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</si>
  <si>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</si>
  <si>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</si>
  <si>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</si>
  <si>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</si>
  <si>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</si>
  <si>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</si>
  <si>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</si>
  <si>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</si>
  <si>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</si>
  <si>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</si>
  <si>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</si>
  <si>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</si>
  <si>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</si>
  <si>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</si>
  <si>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</si>
  <si>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</si>
  <si>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</si>
  <si>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</si>
  <si>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</si>
  <si>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</si>
  <si>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</si>
  <si>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</si>
  <si>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</si>
  <si>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</si>
  <si>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</si>
  <si>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</si>
  <si>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</si>
  <si>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</si>
  <si>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</si>
  <si>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</si>
  <si>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</si>
  <si>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</si>
  <si>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</si>
  <si>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</si>
  <si>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</si>
  <si>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</si>
  <si>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</si>
  <si>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</si>
  <si>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</si>
  <si>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</si>
  <si>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</si>
  <si>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</si>
  <si>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</si>
  <si>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</si>
  <si>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</si>
  <si>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</si>
  <si>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</si>
  <si>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</si>
  <si>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</si>
  <si>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</si>
  <si>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</si>
  <si>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</si>
  <si>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</si>
  <si>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</si>
  <si>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</si>
  <si>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</si>
  <si>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</si>
  <si>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</si>
  <si>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</si>
  <si>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</si>
  <si>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</si>
  <si>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</si>
  <si>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</si>
  <si>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</si>
  <si>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</si>
  <si>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</si>
  <si>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</si>
  <si>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</si>
  <si>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</si>
  <si>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</si>
  <si>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</si>
  <si>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</si>
  <si>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</si>
  <si>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</si>
  <si>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</si>
  <si>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</si>
  <si>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</si>
  <si>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</si>
  <si>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</si>
  <si>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</si>
  <si>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</si>
  <si>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</si>
  <si>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</si>
  <si>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</si>
  <si>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</si>
  <si>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</si>
  <si>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</si>
  <si>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</si>
  <si>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</si>
  <si>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</si>
  <si>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</si>
  <si>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</si>
  <si>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</si>
  <si>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</si>
  <si>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</si>
  <si>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</si>
  <si>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</si>
  <si>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</si>
  <si>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</si>
  <si>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</si>
  <si>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</si>
  <si>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</si>
  <si>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</si>
  <si>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</si>
  <si>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</si>
  <si>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</si>
  <si>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</si>
  <si>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</si>
  <si>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</si>
  <si>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</si>
  <si>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</si>
  <si>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</si>
  <si>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</si>
  <si>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</si>
  <si>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</si>
  <si>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</si>
  <si>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</si>
  <si>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</si>
  <si>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</si>
  <si>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</si>
  <si>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</si>
  <si>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</si>
  <si>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</si>
  <si>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</si>
  <si>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</si>
  <si>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</si>
  <si>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</si>
  <si>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</si>
  <si>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</si>
  <si>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</si>
  <si>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</si>
  <si>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</si>
  <si>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</si>
  <si>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</si>
  <si>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</si>
  <si>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</si>
  <si>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</si>
  <si>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</si>
  <si>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</si>
  <si>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</si>
  <si>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</si>
  <si>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</si>
  <si>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</si>
  <si>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</si>
  <si>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</si>
  <si>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</si>
  <si>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</si>
  <si>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</si>
  <si>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</si>
  <si>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</si>
  <si>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</si>
  <si>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</si>
  <si>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</si>
  <si>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</si>
  <si>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</si>
  <si>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</si>
  <si>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</si>
  <si>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</si>
  <si>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</si>
  <si>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</si>
  <si>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</si>
  <si>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</si>
  <si>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</si>
  <si>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</si>
  <si>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</si>
  <si>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</si>
  <si>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</si>
  <si>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</si>
  <si>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</si>
  <si>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</si>
  <si>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</si>
  <si>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</si>
  <si>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</si>
  <si>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</si>
  <si>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</si>
  <si>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</si>
  <si>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</si>
  <si>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</si>
  <si>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</si>
  <si>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</si>
  <si>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</si>
  <si>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</si>
  <si>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</si>
  <si>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</si>
  <si>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</si>
  <si>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</si>
  <si>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</si>
  <si>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</si>
  <si>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</si>
  <si>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</si>
  <si>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</si>
  <si>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</si>
  <si>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</si>
  <si>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</si>
  <si>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</si>
  <si>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</si>
  <si>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</si>
  <si>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</si>
  <si>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</si>
  <si>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</si>
  <si>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</si>
  <si>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</si>
  <si>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</si>
  <si>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</si>
  <si>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</si>
  <si>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</si>
  <si>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</si>
  <si>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</si>
  <si>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</si>
  <si>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</si>
  <si>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</si>
  <si>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</si>
  <si>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</si>
  <si>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</si>
  <si>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</si>
  <si>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</si>
  <si>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</si>
  <si>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</si>
  <si>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</si>
  <si>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</si>
  <si>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</si>
  <si>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</si>
  <si>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</si>
  <si>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</si>
  <si>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</si>
  <si>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</si>
  <si>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</si>
  <si>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</si>
  <si>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</si>
  <si>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</si>
  <si>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</si>
  <si>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</si>
  <si>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</si>
  <si>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</si>
  <si>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</si>
  <si>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</si>
  <si>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</si>
  <si>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</si>
  <si>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</si>
  <si>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</si>
  <si>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</si>
  <si>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</si>
  <si>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</si>
  <si>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</si>
  <si>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</si>
  <si>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</si>
  <si>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</si>
  <si>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</si>
  <si>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</si>
  <si>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</si>
  <si>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</si>
  <si>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</si>
  <si>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</si>
  <si>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</si>
  <si>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</si>
  <si>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</si>
  <si>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</si>
  <si>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</si>
  <si>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</si>
  <si>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</si>
  <si>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</si>
  <si>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</si>
  <si>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</si>
  <si>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</si>
  <si>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</si>
  <si>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</si>
  <si>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</si>
  <si>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</si>
  <si>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</si>
  <si>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</si>
  <si>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</si>
  <si>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</si>
  <si>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</si>
  <si>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</si>
  <si>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</si>
  <si>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</si>
  <si>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</si>
  <si>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</si>
  <si>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</si>
  <si>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</si>
  <si>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</si>
  <si>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</si>
  <si>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</si>
  <si>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</si>
  <si>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</si>
  <si>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</si>
  <si>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</si>
  <si>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</si>
  <si>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</si>
  <si>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</si>
  <si>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</si>
  <si>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</si>
  <si>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</si>
  <si>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</si>
  <si>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</si>
  <si>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</si>
  <si>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</si>
  <si>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</si>
  <si>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</si>
  <si>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</si>
  <si>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</si>
  <si>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</si>
  <si>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</si>
  <si>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</si>
  <si>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</si>
  <si>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</si>
  <si>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</si>
  <si>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</si>
  <si>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</si>
  <si>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</si>
  <si>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</si>
  <si>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</si>
  <si>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</si>
  <si>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</si>
  <si>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</si>
  <si>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</si>
  <si>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</si>
  <si>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</si>
  <si>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</si>
  <si>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</si>
  <si>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</si>
  <si>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</si>
  <si>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</si>
  <si>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</si>
  <si>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</si>
  <si>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</si>
  <si>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</si>
  <si>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</si>
  <si>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</si>
  <si>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</si>
  <si>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</si>
  <si>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</si>
  <si>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</si>
  <si>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</si>
  <si>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</si>
  <si>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</si>
  <si>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</si>
  <si>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</si>
  <si>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</si>
  <si>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</si>
  <si>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</si>
  <si>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</si>
  <si>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</si>
  <si>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</si>
  <si>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</si>
  <si>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</si>
  <si>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</si>
  <si>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</si>
  <si>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</si>
  <si>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</si>
  <si>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</si>
  <si>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</si>
  <si>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</si>
  <si>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</si>
  <si>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</si>
  <si>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</si>
  <si>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</si>
  <si>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</si>
  <si>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</si>
  <si>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</si>
  <si>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</si>
  <si>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</si>
  <si>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</si>
  <si>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</si>
  <si>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</si>
  <si>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</si>
  <si>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</si>
  <si>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</si>
  <si>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</si>
  <si>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</si>
  <si>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</si>
  <si>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</si>
  <si>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</si>
  <si>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</si>
  <si>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</si>
  <si>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</si>
  <si>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</si>
  <si>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</si>
  <si>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</si>
  <si>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</si>
  <si>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</si>
  <si>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</si>
  <si>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</si>
  <si>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</si>
  <si>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</si>
  <si>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</si>
  <si>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</si>
  <si>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</si>
  <si>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</si>
  <si>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</si>
  <si>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</si>
  <si>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</si>
  <si>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</si>
  <si>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</si>
  <si>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</si>
  <si>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</si>
  <si>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</si>
  <si>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</si>
  <si>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</si>
  <si>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</si>
  <si>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</si>
  <si>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</si>
  <si>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</si>
  <si>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</si>
  <si>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</si>
  <si>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</si>
  <si>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</si>
  <si>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</si>
  <si>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</si>
  <si>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</si>
  <si>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</si>
  <si>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</si>
  <si>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</si>
  <si>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</si>
  <si>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</si>
  <si>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</si>
  <si>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</si>
  <si>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</si>
  <si>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</si>
  <si>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</si>
  <si>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</si>
  <si>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</si>
  <si>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</si>
  <si>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</si>
  <si>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</si>
  <si>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</si>
  <si>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</si>
  <si>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</si>
  <si>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</si>
  <si>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</si>
  <si>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</si>
  <si>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</si>
  <si>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</si>
  <si>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</si>
  <si>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</si>
  <si>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</si>
  <si>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</si>
  <si>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</si>
  <si>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</si>
  <si>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</si>
  <si>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</si>
  <si>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</si>
  <si>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</si>
  <si>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</si>
  <si>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</si>
  <si>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</si>
  <si>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</si>
  <si>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</si>
  <si>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</si>
  <si>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</si>
  <si>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</si>
  <si>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</si>
  <si>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</si>
  <si>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</si>
  <si>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</si>
  <si>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</si>
  <si>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</si>
  <si>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</si>
  <si>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</si>
  <si>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</si>
  <si>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</si>
  <si>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</si>
  <si>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</si>
  <si>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</si>
  <si>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</si>
  <si>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</si>
  <si>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</si>
  <si>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</si>
  <si>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</si>
  <si>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</si>
  <si>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</si>
  <si>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</si>
  <si>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</si>
  <si>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</si>
  <si>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</si>
  <si>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</si>
  <si>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</si>
  <si>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</si>
  <si>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</si>
  <si>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</si>
  <si>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</si>
  <si>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</si>
  <si>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</si>
  <si>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</si>
  <si>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</si>
  <si>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</si>
  <si>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</si>
  <si>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</si>
  <si>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</si>
  <si>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</si>
  <si>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</si>
  <si>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</si>
  <si>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</si>
  <si>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</si>
  <si>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</si>
  <si>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</si>
  <si>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</si>
  <si>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</si>
  <si>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</si>
  <si>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</si>
  <si>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</si>
  <si>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</si>
  <si>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</si>
  <si>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</si>
  <si>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</si>
  <si>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</si>
  <si>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</si>
  <si>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</si>
  <si>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</si>
  <si>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</si>
  <si>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</si>
  <si>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</si>
  <si>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</si>
  <si>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</si>
  <si>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</si>
  <si>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</si>
  <si>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</si>
  <si>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</si>
  <si>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</si>
  <si>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</si>
  <si>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</si>
  <si>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</si>
  <si>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</si>
  <si>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</si>
  <si>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</si>
  <si>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</si>
  <si>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</si>
  <si>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</si>
  <si>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</si>
  <si>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</si>
  <si>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</si>
  <si>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</si>
  <si>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</si>
  <si>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</si>
  <si>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</si>
  <si>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</si>
  <si>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</si>
  <si>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</si>
  <si>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</si>
  <si>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</si>
  <si>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</si>
  <si>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</si>
  <si>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</si>
  <si>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</si>
  <si>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</si>
  <si>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</si>
  <si>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</si>
  <si>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</si>
  <si>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</si>
  <si>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</si>
  <si>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</si>
  <si>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</si>
  <si>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</si>
  <si>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</si>
  <si>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</si>
  <si>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</si>
  <si>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</si>
  <si>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</si>
  <si>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</si>
  <si>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</si>
  <si>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</si>
  <si>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</si>
  <si>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</si>
  <si>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</si>
  <si>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</si>
  <si>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</si>
  <si>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</si>
  <si>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</si>
  <si>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</si>
  <si>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</si>
  <si>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</si>
  <si>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</si>
  <si>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</si>
  <si>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</si>
  <si>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</si>
  <si>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</si>
  <si>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</si>
  <si>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</si>
  <si>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</si>
  <si>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</si>
  <si>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</si>
  <si>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</si>
  <si>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</si>
  <si>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</si>
  <si>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</si>
  <si>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</si>
  <si>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</si>
  <si>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</si>
  <si>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</si>
  <si>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</si>
  <si>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</si>
  <si>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</si>
  <si>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</si>
  <si>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</si>
  <si>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</si>
  <si>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</si>
  <si>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</si>
  <si>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</si>
  <si>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</si>
  <si>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</si>
  <si>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</si>
  <si>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</si>
  <si>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</si>
  <si>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</si>
  <si>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</si>
  <si>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</si>
  <si>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</si>
  <si>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</si>
  <si>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</si>
  <si>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</si>
  <si>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</si>
  <si>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</si>
  <si>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</si>
  <si>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</si>
  <si>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</si>
  <si>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</si>
  <si>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</si>
  <si>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</si>
  <si>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</si>
  <si>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</si>
  <si>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</si>
  <si>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</si>
  <si>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</si>
  <si>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</si>
  <si>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</si>
  <si>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</si>
  <si>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</si>
  <si>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</si>
  <si>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</si>
  <si>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</si>
  <si>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</si>
  <si>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</si>
  <si>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</si>
  <si>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</si>
  <si>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</si>
  <si>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</si>
  <si>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</si>
  <si>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</si>
  <si>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</si>
  <si>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</si>
  <si>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</si>
  <si>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</si>
  <si>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</si>
  <si>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</si>
  <si>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</si>
  <si>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</si>
  <si>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</si>
  <si>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</si>
  <si>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</si>
  <si>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</si>
  <si>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</si>
  <si>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</si>
  <si>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</si>
  <si>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</si>
  <si>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</si>
  <si>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</si>
  <si>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</si>
  <si>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</si>
  <si>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</si>
  <si>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</si>
  <si>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</si>
  <si>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</si>
  <si>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</si>
  <si>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</si>
  <si>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</si>
  <si>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</si>
  <si>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</si>
  <si>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</si>
  <si>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</si>
  <si>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</si>
  <si>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</si>
  <si>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</si>
  <si>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</si>
  <si>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</si>
  <si>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</si>
  <si>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</si>
  <si>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</si>
  <si>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</si>
  <si>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</si>
  <si>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</si>
  <si>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</si>
  <si>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</si>
  <si>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</si>
  <si>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</si>
  <si>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</si>
  <si>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</si>
  <si>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</si>
  <si>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</si>
  <si>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</si>
  <si>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</si>
  <si>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</si>
  <si>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</si>
  <si>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</si>
  <si>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</si>
  <si>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</si>
  <si>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</si>
  <si>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</si>
  <si>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</si>
  <si>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</si>
  <si>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</si>
  <si>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</si>
  <si>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</si>
  <si>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</si>
  <si>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</si>
  <si>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</si>
  <si>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</si>
  <si>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Samsung Electro_Mechanics</t>
    <phoneticPr fontId="102" type="noConversion"/>
  </si>
  <si>
    <t>124-81-00979</t>
    <phoneticPr fontId="102" type="noConversion"/>
  </si>
  <si>
    <t>VAT no</t>
    <phoneticPr fontId="102" type="noConversion"/>
  </si>
  <si>
    <t>150, Maeyeong-ro(Maetan-dong), Yeongtong-gu, Suwon-si, Gyeonggi-do, Republic of Korea (16674)</t>
    <phoneticPr fontId="102" type="noConversion"/>
  </si>
  <si>
    <t>Boram Haam</t>
  </si>
  <si>
    <t>Pro</t>
  </si>
  <si>
    <t>boram.ham@samsung.com</t>
  </si>
  <si>
    <t>+82-31-210-3526</t>
  </si>
  <si>
    <t>100%</t>
  </si>
  <si>
    <t>Samsung Electro-Mechanics has asked the suppliers to comply with RBA's requirements and requested to sign the compliance agreement.</t>
    <phoneticPr fontId="102" type="noConversion"/>
  </si>
  <si>
    <t>https://www.samsungsem.com/global/sustainability/business-partners.do</t>
    <phoneticPr fontId="102" type="noConversion"/>
  </si>
  <si>
    <t>Samsung Electro-Mechanics has been requesting to all suppliers.</t>
    <phoneticPr fontId="102" type="noConversion"/>
  </si>
  <si>
    <t>Samsung Electro-Mechanics is conducting the Due Diligence based on the result of survey using CMRT.</t>
    <phoneticPr fontId="102" type="noConversion"/>
  </si>
  <si>
    <t>Samsung Electro-Mechanics has been collecting CMRT from all Supplier.</t>
    <phoneticPr fontId="102" type="noConversion"/>
  </si>
  <si>
    <t>Samsung Electro-Mechanics is checking all CMRT of our suppliers in accord to our rule.</t>
    <phoneticPr fontId="102" type="noConversion"/>
  </si>
  <si>
    <t>That is included in the rule of Samsung Electro-Mechanics.</t>
    <phoneticPr fontId="102" type="noConversion"/>
  </si>
  <si>
    <t>Bairro Guarapiranga</t>
  </si>
  <si>
    <t>PIC</t>
  </si>
  <si>
    <t>timah@pttimah.co.id</t>
  </si>
  <si>
    <t> MLCC</t>
  </si>
  <si>
    <t>CL05B104KO5NNNC</t>
  </si>
  <si>
    <t>CL05C101JB5NNNC</t>
  </si>
  <si>
    <t>CL05C102JB5NNNC</t>
  </si>
  <si>
    <t>CL05C330JB5NNNC</t>
  </si>
  <si>
    <t>CL10A475KQ8NNNC</t>
  </si>
  <si>
    <t>CL10B104KB8NNNC</t>
  </si>
  <si>
    <t>CL10B104KO8NNNC</t>
  </si>
  <si>
    <t>CL10C471JB8NNNC</t>
  </si>
  <si>
    <t>CL21A106KOQNNNE</t>
  </si>
  <si>
    <t>CL21A106KPFNNNE</t>
  </si>
  <si>
    <t>CL21A226MQQNNNE</t>
  </si>
  <si>
    <t>CL21B474KBFNNNE</t>
  </si>
  <si>
    <t>CL31A106KAHNNNE</t>
  </si>
  <si>
    <t>CL31A475KBHNNNE</t>
  </si>
  <si>
    <t>CL31B475KBHNNNE</t>
  </si>
  <si>
    <t>CL10A225KO8NNNC</t>
  </si>
  <si>
    <t>CL10B102KB8NNNC</t>
  </si>
  <si>
    <t>CL10B102KC8NNNC</t>
  </si>
  <si>
    <t>CL10B103KB8NNNC</t>
  </si>
  <si>
    <t>CL10B104KA8NNNC</t>
  </si>
  <si>
    <t>CL10B104KC8NNNC</t>
  </si>
  <si>
    <t>CL10B105KO8NNNC</t>
  </si>
  <si>
    <t>CL10B221KB8NNNC</t>
  </si>
  <si>
    <t>CL10B222KB8NNNC</t>
  </si>
  <si>
    <t>CL10B223JB8NNNC</t>
  </si>
  <si>
    <t>CL10B333KB8NNNC</t>
  </si>
  <si>
    <t>CL10B474KO8NNNC</t>
  </si>
  <si>
    <t>CL10C101JB8NNNC</t>
  </si>
  <si>
    <t>CL10C102JB8NNNC</t>
  </si>
  <si>
    <t>CL10C120JB8NNNC</t>
  </si>
  <si>
    <t>CL10C150JB8NNNC</t>
  </si>
  <si>
    <t>CL10C180JB8NNNC</t>
  </si>
  <si>
    <t>CL10C220JB8NNNC</t>
  </si>
  <si>
    <t>CL10C221JB8NNNC</t>
  </si>
  <si>
    <t>CL10C271JB8NNNC</t>
  </si>
  <si>
    <t>CL10C470JB8NNNC</t>
  </si>
  <si>
    <t>CL21B102KBANNNC</t>
  </si>
  <si>
    <t>CL21B103KBANNNC</t>
  </si>
  <si>
    <t>CL21B103KCANNNC</t>
  </si>
  <si>
    <t>CL21B104KBFNNNE</t>
  </si>
  <si>
    <t>CL21B105KAFNNNE</t>
  </si>
  <si>
    <t>CL21B105KBFNNNE</t>
  </si>
  <si>
    <t>CL21B105KOFNNNE</t>
  </si>
  <si>
    <t>CL21B222KBANNNC</t>
  </si>
  <si>
    <t>CL21B223KBANNNC</t>
  </si>
  <si>
    <t>CL21B224KBFNNNE</t>
  </si>
  <si>
    <t>CL21B225KAFNNNE</t>
  </si>
  <si>
    <t>CL21B334KBFNNNE</t>
  </si>
  <si>
    <t>CL21B472KBANNNC</t>
  </si>
  <si>
    <t>CL21B473KBCNNNC</t>
  </si>
  <si>
    <t>CL21B474KAFNNNE</t>
  </si>
  <si>
    <t>CL21C101JBANNNC</t>
  </si>
  <si>
    <t>CL21C220JBANNNC</t>
  </si>
  <si>
    <t>CL21C221JBANNNC</t>
  </si>
  <si>
    <t>CL21C221JCANNNC</t>
  </si>
  <si>
    <t>CL21C331JBANNNC</t>
  </si>
  <si>
    <t>CL21C471JBANNNC</t>
  </si>
  <si>
    <t>CL31B104KCFNNNE</t>
  </si>
  <si>
    <t>CL31B105KBHNNNE</t>
  </si>
  <si>
    <t>CL31B106KAHNNNE</t>
  </si>
  <si>
    <t>CL31B224KBFNNNE</t>
  </si>
  <si>
    <t>CL31B225KOHNNNE</t>
  </si>
  <si>
    <t>CL31B474KBHNNNE</t>
  </si>
  <si>
    <t>CL32B106KAJNNNE</t>
  </si>
  <si>
    <t>Garam Seok</t>
    <phoneticPr fontId="102" type="noConversion"/>
  </si>
  <si>
    <t>gr.seok@samsung.com</t>
    <phoneticPr fontId="102" type="noConversion"/>
  </si>
  <si>
    <t>+82-31-210-5954</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</si>
</sst>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3">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7" xfId="588" xr:uid="{00000000-0005-0000-0000-00004C020000}"/>
    <cellStyle name="표준" xfId="0" builtinId="0"/>
    <cellStyle name="표준 2" xfId="587" xr:uid="{00000000-0005-0000-0000-00004B020000}"/>
    <cellStyle name="標準 2" xfId="589" xr:uid="{00000000-0005-0000-0000-00004D020000}"/>
    <cellStyle name="標準 2 2" xfId="590" xr:uid="{00000000-0005-0000-0000-00004E020000}"/>
    <cellStyle name="標準 2 3" xfId="591" xr:uid="{00000000-0005-0000-0000-00004F020000}"/>
    <cellStyle name="하이퍼링크" xfId="487" builtinId="8"/>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samsungsem.com/global/sustainability/business-partners.do"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r.seok@samsun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9" sqref="F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11"/>
      <c r="B2" s="5" t="s">
        <v>818</v>
      </c>
      <c r="C2" s="3"/>
      <c r="D2" s="175"/>
      <c r="E2" s="3"/>
      <c r="F2" s="3"/>
      <c r="G2" s="25"/>
    </row>
    <row r="3" spans="1:7">
      <c r="A3" s="311"/>
      <c r="B3" s="3" t="s">
        <v>811</v>
      </c>
      <c r="C3" s="5"/>
      <c r="D3" s="176"/>
      <c r="E3" s="3"/>
      <c r="F3" s="5"/>
      <c r="G3" s="25"/>
    </row>
    <row r="4" spans="1:7" ht="15">
      <c r="A4" s="311"/>
      <c r="B4" s="30" t="s">
        <v>820</v>
      </c>
      <c r="C4" s="6"/>
      <c r="D4" s="177"/>
      <c r="E4" s="3"/>
      <c r="F4" s="6"/>
      <c r="G4" s="25"/>
    </row>
    <row r="5" spans="1:7" ht="13.2">
      <c r="A5" s="311"/>
      <c r="B5" s="29" t="s">
        <v>1009</v>
      </c>
      <c r="C5" s="4"/>
      <c r="D5" s="178"/>
      <c r="E5" s="3"/>
      <c r="F5" s="4"/>
      <c r="G5" s="25"/>
    </row>
    <row r="6" spans="1:7">
      <c r="A6" s="311"/>
      <c r="B6" s="3"/>
      <c r="C6" s="3"/>
      <c r="D6" s="175"/>
      <c r="E6" s="3"/>
      <c r="F6" s="3"/>
      <c r="G6" s="25"/>
    </row>
    <row r="7" spans="1:7">
      <c r="A7" s="311"/>
      <c r="B7" s="3"/>
      <c r="C7" s="3"/>
      <c r="D7" s="175"/>
      <c r="E7" s="3"/>
      <c r="F7" s="3"/>
      <c r="G7" s="25"/>
    </row>
    <row r="8" spans="1:7">
      <c r="A8" s="311"/>
      <c r="B8" s="3"/>
      <c r="C8" s="3"/>
      <c r="D8" s="175"/>
      <c r="E8" s="3"/>
      <c r="F8" s="3"/>
      <c r="G8" s="25"/>
    </row>
    <row r="9" spans="1:7">
      <c r="A9" s="311"/>
      <c r="B9" s="314" t="s">
        <v>821</v>
      </c>
      <c r="C9" s="314"/>
      <c r="D9" s="314"/>
      <c r="E9" s="314"/>
      <c r="F9" s="314"/>
      <c r="G9" s="25"/>
    </row>
    <row r="10" spans="1:7" ht="27" customHeight="1">
      <c r="A10" s="311"/>
      <c r="B10" s="315" t="s">
        <v>425</v>
      </c>
      <c r="C10" s="315"/>
      <c r="D10" s="315"/>
      <c r="E10" s="315"/>
      <c r="F10" s="315"/>
      <c r="G10" s="25"/>
    </row>
    <row r="11" spans="1:7" ht="27" customHeight="1">
      <c r="A11" s="311"/>
      <c r="B11" s="316"/>
      <c r="C11" s="316"/>
      <c r="D11" s="316"/>
      <c r="E11" s="316"/>
      <c r="F11" s="316"/>
      <c r="G11" s="25"/>
    </row>
    <row r="12" spans="1:7">
      <c r="A12" s="311"/>
      <c r="B12" s="31" t="s">
        <v>819</v>
      </c>
      <c r="C12" s="32" t="s">
        <v>822</v>
      </c>
      <c r="D12" s="179" t="s">
        <v>823</v>
      </c>
      <c r="E12" s="32" t="s">
        <v>595</v>
      </c>
      <c r="F12" s="32" t="s">
        <v>596</v>
      </c>
      <c r="G12" s="25"/>
    </row>
    <row r="13" spans="1:7" ht="20.399999999999999">
      <c r="A13" s="311"/>
      <c r="B13" s="2">
        <v>1</v>
      </c>
      <c r="C13" s="27" t="s">
        <v>1057</v>
      </c>
      <c r="D13" s="28" t="s">
        <v>847</v>
      </c>
      <c r="E13" s="163" t="s">
        <v>824</v>
      </c>
      <c r="F13" s="163"/>
      <c r="G13" s="25"/>
    </row>
    <row r="14" spans="1:7" ht="30.6">
      <c r="A14" s="311"/>
      <c r="B14" s="2">
        <v>2</v>
      </c>
      <c r="C14" s="27" t="s">
        <v>1057</v>
      </c>
      <c r="D14" s="28" t="s">
        <v>994</v>
      </c>
      <c r="E14" s="163" t="s">
        <v>515</v>
      </c>
      <c r="F14" s="163" t="s">
        <v>516</v>
      </c>
      <c r="G14" s="25"/>
    </row>
    <row r="15" spans="1:7" ht="89.1" customHeight="1">
      <c r="A15" s="311"/>
      <c r="B15" s="296">
        <v>2.0099999999999998</v>
      </c>
      <c r="C15" s="308" t="s">
        <v>1057</v>
      </c>
      <c r="D15" s="317" t="s">
        <v>2198</v>
      </c>
      <c r="E15" s="164" t="s">
        <v>597</v>
      </c>
      <c r="F15" s="164" t="s">
        <v>600</v>
      </c>
      <c r="G15" s="25"/>
    </row>
    <row r="16" spans="1:7" ht="99" customHeight="1">
      <c r="A16" s="311"/>
      <c r="B16" s="297"/>
      <c r="C16" s="309"/>
      <c r="D16" s="318"/>
      <c r="E16" s="165"/>
      <c r="F16" s="165" t="s">
        <v>598</v>
      </c>
      <c r="G16" s="25"/>
    </row>
    <row r="17" spans="1:7" ht="63" customHeight="1">
      <c r="A17" s="311"/>
      <c r="B17" s="298"/>
      <c r="C17" s="310"/>
      <c r="D17" s="319"/>
      <c r="E17" s="27"/>
      <c r="F17" s="27" t="s">
        <v>599</v>
      </c>
      <c r="G17" s="25"/>
    </row>
    <row r="18" spans="1:7" ht="117" customHeight="1">
      <c r="A18" s="311"/>
      <c r="B18" s="296">
        <v>2.02</v>
      </c>
      <c r="C18" s="308" t="s">
        <v>1057</v>
      </c>
      <c r="D18" s="317" t="s">
        <v>2199</v>
      </c>
      <c r="E18" s="164" t="s">
        <v>426</v>
      </c>
      <c r="F18" s="164" t="s">
        <v>510</v>
      </c>
      <c r="G18" s="25"/>
    </row>
    <row r="19" spans="1:7" ht="71.099999999999994" customHeight="1">
      <c r="A19" s="311"/>
      <c r="B19" s="297"/>
      <c r="C19" s="309"/>
      <c r="D19" s="318"/>
      <c r="E19" s="165" t="s">
        <v>514</v>
      </c>
      <c r="F19" s="165" t="s">
        <v>427</v>
      </c>
      <c r="G19" s="25"/>
    </row>
    <row r="20" spans="1:7" ht="90.75" customHeight="1">
      <c r="A20" s="311"/>
      <c r="B20" s="297"/>
      <c r="C20" s="309"/>
      <c r="D20" s="318"/>
      <c r="E20" s="165"/>
      <c r="F20" s="165" t="s">
        <v>602</v>
      </c>
      <c r="G20" s="25"/>
    </row>
    <row r="21" spans="1:7" ht="74.25" customHeight="1">
      <c r="A21" s="311"/>
      <c r="B21" s="298"/>
      <c r="C21" s="310"/>
      <c r="D21" s="319"/>
      <c r="E21" s="27"/>
      <c r="F21" s="27" t="s">
        <v>601</v>
      </c>
      <c r="G21" s="25"/>
    </row>
    <row r="22" spans="1:7" ht="90" customHeight="1">
      <c r="A22" s="311"/>
      <c r="B22" s="302">
        <v>2.0299999999999998</v>
      </c>
      <c r="C22" s="302" t="s">
        <v>794</v>
      </c>
      <c r="D22" s="305" t="s">
        <v>2200</v>
      </c>
      <c r="E22" s="308" t="s">
        <v>424</v>
      </c>
      <c r="F22" s="164" t="s">
        <v>447</v>
      </c>
      <c r="G22" s="25"/>
    </row>
    <row r="23" spans="1:7" ht="109.5" customHeight="1">
      <c r="A23" s="311"/>
      <c r="B23" s="303"/>
      <c r="C23" s="303"/>
      <c r="D23" s="306"/>
      <c r="E23" s="309"/>
      <c r="F23" s="165" t="s">
        <v>795</v>
      </c>
      <c r="G23" s="25"/>
    </row>
    <row r="24" spans="1:7" ht="74.25" customHeight="1">
      <c r="A24" s="311"/>
      <c r="B24" s="304"/>
      <c r="C24" s="304"/>
      <c r="D24" s="307"/>
      <c r="E24" s="310"/>
      <c r="F24" s="27" t="s">
        <v>423</v>
      </c>
      <c r="G24" s="25"/>
    </row>
    <row r="25" spans="1:7" ht="72" customHeight="1">
      <c r="A25" s="311"/>
      <c r="B25" s="2" t="s">
        <v>445</v>
      </c>
      <c r="C25" s="27" t="s">
        <v>446</v>
      </c>
      <c r="D25" s="28" t="s">
        <v>2201</v>
      </c>
      <c r="E25" s="27" t="s">
        <v>2196</v>
      </c>
      <c r="F25" s="27" t="s">
        <v>448</v>
      </c>
      <c r="G25" s="25"/>
    </row>
    <row r="26" spans="1:7" ht="98.1" customHeight="1">
      <c r="A26" s="311"/>
      <c r="B26" s="299">
        <v>3</v>
      </c>
      <c r="C26" s="296" t="s">
        <v>66</v>
      </c>
      <c r="D26" s="317" t="s">
        <v>2202</v>
      </c>
      <c r="E26" s="308" t="s">
        <v>0</v>
      </c>
      <c r="F26" s="164" t="s">
        <v>60</v>
      </c>
      <c r="G26" s="25"/>
    </row>
    <row r="27" spans="1:7" ht="90" customHeight="1">
      <c r="A27" s="311"/>
      <c r="B27" s="300"/>
      <c r="C27" s="297"/>
      <c r="D27" s="318"/>
      <c r="E27" s="309"/>
      <c r="F27" s="165" t="s">
        <v>55</v>
      </c>
      <c r="G27" s="25"/>
    </row>
    <row r="28" spans="1:7" ht="19.350000000000001" customHeight="1">
      <c r="A28" s="311"/>
      <c r="B28" s="300"/>
      <c r="C28" s="297"/>
      <c r="D28" s="318"/>
      <c r="E28" s="309"/>
      <c r="F28" s="165" t="s">
        <v>56</v>
      </c>
      <c r="G28" s="25"/>
    </row>
    <row r="29" spans="1:7" ht="74.400000000000006" customHeight="1">
      <c r="A29" s="311"/>
      <c r="B29" s="300"/>
      <c r="C29" s="297"/>
      <c r="D29" s="318"/>
      <c r="E29" s="309"/>
      <c r="F29" s="165" t="s">
        <v>57</v>
      </c>
      <c r="G29" s="25"/>
    </row>
    <row r="30" spans="1:7" ht="62.4" customHeight="1">
      <c r="A30" s="311"/>
      <c r="B30" s="300"/>
      <c r="C30" s="297"/>
      <c r="D30" s="318"/>
      <c r="E30" s="309"/>
      <c r="F30" s="165" t="s">
        <v>58</v>
      </c>
      <c r="G30" s="25"/>
    </row>
    <row r="31" spans="1:7" ht="81" customHeight="1">
      <c r="A31" s="311"/>
      <c r="B31" s="300"/>
      <c r="C31" s="297"/>
      <c r="D31" s="318"/>
      <c r="E31" s="309"/>
      <c r="F31" s="165" t="s">
        <v>59</v>
      </c>
      <c r="G31" s="25"/>
    </row>
    <row r="32" spans="1:7" ht="48.75" customHeight="1">
      <c r="A32" s="311"/>
      <c r="B32" s="300"/>
      <c r="C32" s="297"/>
      <c r="D32" s="318"/>
      <c r="E32" s="309"/>
      <c r="F32" s="165" t="s">
        <v>62</v>
      </c>
      <c r="G32" s="25"/>
    </row>
    <row r="33" spans="1:7" ht="98.4" customHeight="1">
      <c r="A33" s="311"/>
      <c r="B33" s="300"/>
      <c r="C33" s="297"/>
      <c r="D33" s="318"/>
      <c r="E33" s="309"/>
      <c r="F33" s="165" t="s">
        <v>61</v>
      </c>
      <c r="G33" s="25"/>
    </row>
    <row r="34" spans="1:7" ht="89.1" customHeight="1">
      <c r="A34" s="311"/>
      <c r="B34" s="300"/>
      <c r="C34" s="297"/>
      <c r="D34" s="318"/>
      <c r="E34" s="309"/>
      <c r="F34" s="165" t="s">
        <v>63</v>
      </c>
      <c r="G34" s="25"/>
    </row>
    <row r="35" spans="1:7" ht="29.1" customHeight="1">
      <c r="A35" s="311"/>
      <c r="B35" s="300"/>
      <c r="C35" s="297"/>
      <c r="D35" s="318"/>
      <c r="E35" s="309"/>
      <c r="F35" s="165" t="s">
        <v>64</v>
      </c>
      <c r="G35" s="25"/>
    </row>
    <row r="36" spans="1:7" ht="112.2">
      <c r="A36" s="311"/>
      <c r="B36" s="301"/>
      <c r="C36" s="298"/>
      <c r="D36" s="319"/>
      <c r="E36" s="310"/>
      <c r="F36" s="166" t="s">
        <v>65</v>
      </c>
      <c r="G36" s="25"/>
    </row>
    <row r="37" spans="1:7" ht="102">
      <c r="A37" s="311"/>
      <c r="B37" s="141">
        <v>3.01</v>
      </c>
      <c r="C37" s="142" t="s">
        <v>66</v>
      </c>
      <c r="D37" s="28" t="s">
        <v>2203</v>
      </c>
      <c r="E37" s="167" t="s">
        <v>1294</v>
      </c>
      <c r="F37" s="168" t="s">
        <v>1396</v>
      </c>
      <c r="G37" s="25"/>
    </row>
    <row r="38" spans="1:7" ht="81.599999999999994">
      <c r="A38" s="311"/>
      <c r="B38" s="141">
        <v>3.02</v>
      </c>
      <c r="C38" s="142" t="s">
        <v>1326</v>
      </c>
      <c r="D38" s="28" t="s">
        <v>2204</v>
      </c>
      <c r="E38" s="167" t="s">
        <v>1341</v>
      </c>
      <c r="F38" s="168" t="s">
        <v>1397</v>
      </c>
      <c r="G38" s="25"/>
    </row>
    <row r="39" spans="1:7" ht="81.599999999999994">
      <c r="A39" s="311"/>
      <c r="B39" s="150">
        <v>4</v>
      </c>
      <c r="C39" s="149" t="s">
        <v>1492</v>
      </c>
      <c r="D39" s="28" t="s">
        <v>2205</v>
      </c>
      <c r="E39" s="27" t="s">
        <v>2151</v>
      </c>
      <c r="F39" s="27" t="s">
        <v>1493</v>
      </c>
      <c r="G39" s="25"/>
    </row>
    <row r="40" spans="1:7" ht="40.799999999999997">
      <c r="A40" s="311"/>
      <c r="B40" s="141">
        <v>4.01</v>
      </c>
      <c r="C40" s="149" t="s">
        <v>1492</v>
      </c>
      <c r="D40" s="28" t="s">
        <v>2207</v>
      </c>
      <c r="E40" s="27" t="s">
        <v>2163</v>
      </c>
      <c r="F40" s="27" t="s">
        <v>2167</v>
      </c>
      <c r="G40" s="25"/>
    </row>
    <row r="41" spans="1:7" ht="40.799999999999997">
      <c r="A41" s="311"/>
      <c r="B41" s="141" t="s">
        <v>2194</v>
      </c>
      <c r="C41" s="149" t="s">
        <v>1492</v>
      </c>
      <c r="D41" s="28" t="s">
        <v>2206</v>
      </c>
      <c r="E41" s="27" t="s">
        <v>2197</v>
      </c>
      <c r="F41" s="27" t="s">
        <v>2195</v>
      </c>
      <c r="G41" s="25"/>
    </row>
    <row r="42" spans="1:7" ht="40.799999999999997">
      <c r="A42" s="311"/>
      <c r="B42" s="141" t="s">
        <v>2228</v>
      </c>
      <c r="C42" s="149" t="s">
        <v>1492</v>
      </c>
      <c r="D42" s="28" t="s">
        <v>2233</v>
      </c>
      <c r="E42" s="27" t="s">
        <v>2196</v>
      </c>
      <c r="F42" s="27" t="s">
        <v>2229</v>
      </c>
      <c r="G42" s="25"/>
    </row>
    <row r="43" spans="1:7" ht="112.2">
      <c r="A43" s="311"/>
      <c r="B43" s="160">
        <v>4.0999999999999996</v>
      </c>
      <c r="C43" s="149" t="s">
        <v>2232</v>
      </c>
      <c r="D43" s="161">
        <v>42867</v>
      </c>
      <c r="E43" s="169" t="s">
        <v>2235</v>
      </c>
      <c r="F43" s="27" t="s">
        <v>2234</v>
      </c>
      <c r="G43" s="25"/>
    </row>
    <row r="44" spans="1:7" ht="71.400000000000006">
      <c r="A44" s="311"/>
      <c r="B44" s="160">
        <v>4.2</v>
      </c>
      <c r="C44" s="149" t="s">
        <v>2232</v>
      </c>
      <c r="D44" s="161">
        <v>42704</v>
      </c>
      <c r="E44" s="169" t="s">
        <v>2431</v>
      </c>
      <c r="F44" s="27" t="s">
        <v>2406</v>
      </c>
      <c r="G44" s="25"/>
    </row>
    <row r="45" spans="1:7" ht="132.6">
      <c r="A45" s="311"/>
      <c r="B45" s="202">
        <v>5</v>
      </c>
      <c r="C45" s="149" t="s">
        <v>2232</v>
      </c>
      <c r="D45" s="161">
        <v>42867</v>
      </c>
      <c r="E45" s="169" t="s">
        <v>12652</v>
      </c>
      <c r="F45" s="27" t="s">
        <v>12374</v>
      </c>
      <c r="G45" s="25"/>
    </row>
    <row r="46" spans="1:7" ht="30.6">
      <c r="A46" s="311"/>
      <c r="B46" s="160">
        <v>5.01</v>
      </c>
      <c r="C46" s="149" t="s">
        <v>2232</v>
      </c>
      <c r="D46" s="161">
        <v>42907</v>
      </c>
      <c r="E46" s="169" t="s">
        <v>15329</v>
      </c>
      <c r="F46" s="27" t="s">
        <v>12374</v>
      </c>
      <c r="G46" s="25"/>
    </row>
    <row r="47" spans="1:7" ht="61.2">
      <c r="A47" s="311"/>
      <c r="B47" s="160">
        <v>5.0999999999999996</v>
      </c>
      <c r="C47" s="149" t="s">
        <v>2232</v>
      </c>
      <c r="D47" s="161">
        <v>43070</v>
      </c>
      <c r="E47" s="169" t="s">
        <v>12862</v>
      </c>
      <c r="F47" s="27" t="s">
        <v>12863</v>
      </c>
      <c r="G47" s="25"/>
    </row>
    <row r="48" spans="1:7" ht="51">
      <c r="A48" s="311"/>
      <c r="B48" s="160">
        <v>5.1100000000000003</v>
      </c>
      <c r="C48" s="149" t="s">
        <v>13097</v>
      </c>
      <c r="D48" s="161">
        <v>43217</v>
      </c>
      <c r="E48" s="169" t="s">
        <v>13199</v>
      </c>
      <c r="F48" s="27" t="s">
        <v>13124</v>
      </c>
      <c r="G48" s="25"/>
    </row>
    <row r="49" spans="1:7" ht="51">
      <c r="A49" s="311"/>
      <c r="B49" s="160">
        <v>5.12</v>
      </c>
      <c r="C49" s="149" t="s">
        <v>13097</v>
      </c>
      <c r="D49" s="161">
        <v>43581</v>
      </c>
      <c r="E49" s="169" t="s">
        <v>13199</v>
      </c>
      <c r="F49" s="27" t="s">
        <v>13741</v>
      </c>
      <c r="G49" s="25"/>
    </row>
    <row r="50" spans="1:7" ht="71.400000000000006">
      <c r="A50" s="311"/>
      <c r="B50" s="202">
        <v>6</v>
      </c>
      <c r="C50" s="149" t="s">
        <v>13097</v>
      </c>
      <c r="D50" s="161">
        <v>43964</v>
      </c>
      <c r="E50" s="169" t="s">
        <v>13953</v>
      </c>
      <c r="F50" s="27" t="s">
        <v>13744</v>
      </c>
      <c r="G50" s="25"/>
    </row>
    <row r="51" spans="1:7" ht="40.799999999999997">
      <c r="A51" s="311"/>
      <c r="B51" s="160">
        <v>6.01</v>
      </c>
      <c r="C51" s="149" t="s">
        <v>13097</v>
      </c>
      <c r="D51" s="161">
        <v>43970</v>
      </c>
      <c r="E51" s="169" t="s">
        <v>15330</v>
      </c>
      <c r="F51" s="169" t="s">
        <v>13744</v>
      </c>
      <c r="G51" s="25"/>
    </row>
    <row r="52" spans="1:7" ht="40.799999999999997">
      <c r="A52" s="311"/>
      <c r="B52" s="160">
        <v>6.1</v>
      </c>
      <c r="C52" s="149" t="s">
        <v>13097</v>
      </c>
      <c r="D52" s="161">
        <v>44314</v>
      </c>
      <c r="E52" s="169" t="s">
        <v>15323</v>
      </c>
      <c r="F52" s="169" t="s">
        <v>14913</v>
      </c>
      <c r="G52" s="25"/>
    </row>
    <row r="53" spans="1:7" ht="40.799999999999997">
      <c r="A53" s="311"/>
      <c r="B53" s="160">
        <v>6.2</v>
      </c>
      <c r="C53" s="149" t="s">
        <v>13097</v>
      </c>
      <c r="D53" s="161">
        <v>44678</v>
      </c>
      <c r="E53" s="169" t="s">
        <v>15323</v>
      </c>
      <c r="F53" s="169" t="s">
        <v>15322</v>
      </c>
      <c r="G53" s="25"/>
    </row>
    <row r="54" spans="1:7" ht="40.799999999999997">
      <c r="A54" s="311"/>
      <c r="B54" s="160">
        <v>6.21</v>
      </c>
      <c r="C54" s="149" t="s">
        <v>13097</v>
      </c>
      <c r="D54" s="161">
        <v>44687</v>
      </c>
      <c r="E54" s="169" t="s">
        <v>15331</v>
      </c>
      <c r="F54" s="169" t="s">
        <v>15322</v>
      </c>
      <c r="G54" s="25"/>
    </row>
    <row r="55" spans="1:7" ht="40.799999999999997">
      <c r="A55" s="311"/>
      <c r="B55" s="160">
        <v>6.22</v>
      </c>
      <c r="C55" s="149" t="s">
        <v>13097</v>
      </c>
      <c r="D55" s="275">
        <v>44692</v>
      </c>
      <c r="E55" s="169" t="s">
        <v>15330</v>
      </c>
      <c r="F55" s="169" t="s">
        <v>15322</v>
      </c>
      <c r="G55" s="25"/>
    </row>
    <row r="56" spans="1:7" ht="51">
      <c r="A56" s="311"/>
      <c r="B56" s="202">
        <v>6.3</v>
      </c>
      <c r="C56" s="149" t="s">
        <v>13097</v>
      </c>
      <c r="D56" s="275">
        <v>45051</v>
      </c>
      <c r="E56" s="169" t="s">
        <v>15590</v>
      </c>
      <c r="F56" s="169" t="s">
        <v>15371</v>
      </c>
      <c r="G56" s="25"/>
    </row>
    <row r="57" spans="1:7" ht="40.799999999999997">
      <c r="A57" s="311"/>
      <c r="B57" s="160">
        <v>6.31</v>
      </c>
      <c r="C57" s="149" t="s">
        <v>13097</v>
      </c>
      <c r="D57" s="275">
        <v>45072</v>
      </c>
      <c r="E57" s="169" t="s">
        <v>15592</v>
      </c>
      <c r="F57" s="169" t="s">
        <v>15371</v>
      </c>
      <c r="G57" s="25"/>
    </row>
    <row r="58" spans="1:7" ht="40.5" customHeight="1">
      <c r="A58" s="311"/>
      <c r="B58" s="202">
        <v>6.4</v>
      </c>
      <c r="C58" s="149" t="s">
        <v>13097</v>
      </c>
      <c r="D58" s="275">
        <v>45408</v>
      </c>
      <c r="E58" s="169" t="s">
        <v>15594</v>
      </c>
      <c r="F58" s="169" t="s">
        <v>15593</v>
      </c>
      <c r="G58" s="25"/>
    </row>
    <row r="59" spans="1:7" ht="32.4" customHeight="1">
      <c r="A59" s="311"/>
      <c r="B59" s="202">
        <v>6.5</v>
      </c>
      <c r="C59" s="149" t="s">
        <v>13097</v>
      </c>
      <c r="D59" s="275">
        <v>45772</v>
      </c>
      <c r="E59" s="169" t="s">
        <v>15669</v>
      </c>
      <c r="F59" s="169" t="s">
        <v>15720</v>
      </c>
      <c r="G59" s="25"/>
    </row>
    <row r="60" spans="1:7" ht="13.2" thickBot="1">
      <c r="A60" s="312"/>
      <c r="B60" s="313" t="str">
        <f ca="1">OFFSET(L!$C$1,MATCH("General"&amp;"Cpy",L!$A:$A,0)-1,SL,,)</f>
        <v>© 2025 Responsible Minerals Initiative. All rights reserved.</v>
      </c>
      <c r="C60" s="313"/>
      <c r="D60" s="313"/>
      <c r="E60" s="313"/>
      <c r="F60" s="313"/>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3.9" customHeight="1">
      <c r="A3" s="74"/>
      <c r="B3" s="63" t="str">
        <f ca="1">OFFSET(L!$C$1,MATCH("Definitions"&amp;ADDRESS(ROW(),COLUMN(),4),L!$A:$A,0)-1,SL,,)</f>
        <v>3TG</v>
      </c>
      <c r="C3" s="63" t="str">
        <f ca="1">OFFSET(L!$C$1,MATCH("Definitions"&amp;ADDRESS(ROW(),COLUMN(),4),L!$A:$A,0)-1,SL,,)</f>
        <v>Tantalum, tin, tungsten, gold</v>
      </c>
      <c r="D3" s="32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1279</v>
      </c>
    </row>
    <row r="10" spans="1:5" ht="48.6">
      <c r="A10" s="74"/>
      <c r="B10" s="63" t="str">
        <f ca="1">OFFSET(L!$C$1,MATCH("Definitions"&amp;ADDRESS(ROW(),COLUMN(),4),L!$A:$A,0)-1,SL,,)</f>
        <v>DRC</v>
      </c>
      <c r="C10" s="63" t="str">
        <f ca="1">OFFSET(L!$C$1,MATCH("Definitions"&amp;ADDRESS(ROW(),COLUMN(),4),L!$A:$A,0)-1,SL,,)</f>
        <v>Democratic Republic of Congo</v>
      </c>
      <c r="D10" s="324"/>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6.2">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6.2">
      <c r="A32" s="74"/>
      <c r="B32" s="323" t="str">
        <f ca="1">OFFSET(L!$C$1,MATCH("General"&amp;"Cpy",L!$A:$A,0)-1,SL,,)</f>
        <v>© 2025 Responsible Minerals Initiative. All rights reserved.</v>
      </c>
      <c r="C32" s="323"/>
      <c r="D32" s="324"/>
      <c r="E32" s="100"/>
    </row>
    <row r="33" spans="1:4" ht="13.2" thickBot="1">
      <c r="A33" s="75"/>
      <c r="B33" s="153"/>
      <c r="C33" s="153"/>
      <c r="D33" s="325"/>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E3" sqref="E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0"/>
      <c r="G3" s="360"/>
      <c r="H3" s="360"/>
      <c r="I3" s="152"/>
      <c r="J3" s="138" t="s">
        <v>15733</v>
      </c>
      <c r="K3" s="36"/>
      <c r="L3" s="100"/>
      <c r="P3" s="45">
        <f>MATCH($D$3,LN,0)</f>
        <v>1</v>
      </c>
    </row>
    <row r="4" spans="1:34" ht="16.2">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430</v>
      </c>
      <c r="P6" s="3"/>
      <c r="Q6" s="3"/>
      <c r="R6" s="3"/>
      <c r="S6" s="3"/>
      <c r="T6" s="3"/>
      <c r="U6" s="3"/>
      <c r="V6" s="3"/>
      <c r="W6" s="3"/>
      <c r="X6" s="3"/>
      <c r="Y6" s="3"/>
      <c r="Z6" s="3"/>
      <c r="AA6" s="3"/>
      <c r="AB6" s="3"/>
      <c r="AC6" s="3"/>
      <c r="AD6" s="3"/>
      <c r="AE6" s="3"/>
      <c r="AF6" s="3"/>
      <c r="AG6" s="3"/>
      <c r="AH6" s="3"/>
    </row>
    <row r="7" spans="1:34" ht="36.9"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0" t="s">
        <v>15817</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9.2">
      <c r="A9" s="38"/>
      <c r="B9" s="73" t="str">
        <f ca="1">OFFSET(L!$C$1,MATCH("Declaration"&amp;ADDRESS(ROW(),COLUMN(),4),L!$A:$A,0)-1,SL,,)</f>
        <v>Declaration Scope or Class (*):</v>
      </c>
      <c r="C9" s="76"/>
      <c r="D9" s="362" t="s">
        <v>482</v>
      </c>
      <c r="E9" s="363"/>
      <c r="F9" s="363"/>
      <c r="G9" s="36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6" t="str">
        <f ca="1">OFFSET(L!$C$1,MATCH("Declaration"&amp;ADDRESS(ROW(),COLUMN(),4)&amp;LEFT($D$9,1),L!$A:$A,0)-1,SL,,)</f>
        <v>Go to Product List tab to enter products this declaration applies to</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9.2">
      <c r="A11" s="38"/>
      <c r="B11" s="367"/>
      <c r="C11" s="122"/>
      <c r="D11" s="374" t="str">
        <f ca="1">IF(D9=Q9,OFFSET(L!$C$1,MATCH("Declaration"&amp;ADDRESS(ROW(),COLUMN(),4),L!$A:$A,0)-1,SL,,),"")</f>
        <v>Click here to enter the products this declaration applies to</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3" t="s">
        <v>15818</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3" t="s">
        <v>15819</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3" t="s">
        <v>15820</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3" t="s">
        <v>15901</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9.2">
      <c r="A16" s="38"/>
      <c r="B16" s="40" t="str">
        <f ca="1">OFFSET(L!$C$1,MATCH("Declaration"&amp;ADDRESS(ROW(),COLUMN(),4),L!$A:$A,0)-1,SL,,)</f>
        <v>Email – Contact (*):</v>
      </c>
      <c r="C16" s="77"/>
      <c r="D16" s="368" t="s">
        <v>15902</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3" t="s">
        <v>15903</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7" t="s">
        <v>15821</v>
      </c>
      <c r="E18" s="388"/>
      <c r="F18" s="388"/>
      <c r="G18" s="388"/>
      <c r="H18" s="388"/>
      <c r="I18" s="388"/>
      <c r="J18" s="389"/>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3" t="s">
        <v>15822</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1" t="s">
        <v>15823</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6" t="s">
        <v>15824</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1">
        <v>45820</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9"/>
      <c r="E23" s="37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9" t="s">
        <v>476</v>
      </c>
      <c r="E26" s="330"/>
      <c r="F26" s="12"/>
      <c r="G26" s="337"/>
      <c r="H26" s="338"/>
      <c r="I26" s="338"/>
      <c r="J26" s="339"/>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9" t="s">
        <v>475</v>
      </c>
      <c r="E27" s="330"/>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9" t="s">
        <v>476</v>
      </c>
      <c r="E28" s="330"/>
      <c r="F28" s="12"/>
      <c r="G28" s="337"/>
      <c r="H28" s="338"/>
      <c r="I28" s="338"/>
      <c r="J28" s="339"/>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9" t="s">
        <v>476</v>
      </c>
      <c r="E29" s="330"/>
      <c r="F29" s="12"/>
      <c r="G29" s="337"/>
      <c r="H29" s="338"/>
      <c r="I29" s="338"/>
      <c r="J29" s="339"/>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5"/>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9" t="s">
        <v>475</v>
      </c>
      <c r="E33" s="330"/>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9"/>
      <c r="E34" s="330"/>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9"/>
      <c r="E35" s="330"/>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8"/>
      <c r="I37" s="378"/>
      <c r="J37" s="378"/>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9"/>
      <c r="E38" s="330"/>
      <c r="F38" s="47"/>
      <c r="G38" s="337"/>
      <c r="H38" s="338"/>
      <c r="I38" s="338"/>
      <c r="J38" s="339"/>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9" t="s">
        <v>476</v>
      </c>
      <c r="E39" s="330"/>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9"/>
      <c r="E40" s="330"/>
      <c r="F40" s="47"/>
      <c r="G40" s="337"/>
      <c r="H40" s="338"/>
      <c r="I40" s="338"/>
      <c r="J40" s="339"/>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9"/>
      <c r="E41" s="330"/>
      <c r="F41" s="47"/>
      <c r="G41" s="337"/>
      <c r="H41" s="338"/>
      <c r="I41" s="338"/>
      <c r="J41" s="339"/>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9"/>
      <c r="E44" s="330"/>
      <c r="F44" s="47"/>
      <c r="G44" s="337"/>
      <c r="H44" s="338"/>
      <c r="I44" s="338"/>
      <c r="J44" s="33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476</v>
      </c>
      <c r="E45" s="330"/>
      <c r="F45" s="47"/>
      <c r="G45" s="337"/>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9"/>
      <c r="E46" s="330"/>
      <c r="F46" s="47"/>
      <c r="G46" s="337"/>
      <c r="H46" s="338"/>
      <c r="I46" s="338"/>
      <c r="J46" s="33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9"/>
      <c r="E47" s="330"/>
      <c r="F47" s="47"/>
      <c r="G47" s="337"/>
      <c r="H47" s="338"/>
      <c r="I47" s="338"/>
      <c r="J47" s="33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9"/>
      <c r="E50" s="330"/>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9" t="s">
        <v>476</v>
      </c>
      <c r="E51" s="330"/>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9"/>
      <c r="E52" s="330"/>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9"/>
      <c r="E53" s="330"/>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72"/>
      <c r="E56" s="373"/>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2" t="s">
        <v>15825</v>
      </c>
      <c r="E57" s="373"/>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72"/>
      <c r="E58" s="373"/>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72"/>
      <c r="E59" s="373"/>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4" t="str">
        <f ca="1">D25</f>
        <v>Answer</v>
      </c>
      <c r="E61" s="334"/>
      <c r="F61" s="18"/>
      <c r="G61" s="44" t="str">
        <f ca="1">G25</f>
        <v>Comments</v>
      </c>
      <c r="H61" s="377"/>
      <c r="I61" s="377"/>
      <c r="J61" s="377"/>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5"/>
      <c r="E62" s="336"/>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9" t="s">
        <v>475</v>
      </c>
      <c r="E63" s="330"/>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9"/>
      <c r="E64" s="330"/>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9"/>
      <c r="E65" s="330"/>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7" t="str">
        <f>IF(Q75="(*)","Click here to enter smelter names","")</f>
        <v/>
      </c>
      <c r="I67" s="377"/>
      <c r="J67" s="377"/>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9"/>
      <c r="E68" s="330"/>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9" t="s">
        <v>475</v>
      </c>
      <c r="E69" s="330"/>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9"/>
      <c r="E70" s="330"/>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9"/>
      <c r="E71" s="330"/>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90" t="str">
        <f ca="1">OFFSET(L!$C$1,MATCH("Declaration"&amp;ADDRESS(ROW(),COLUMN(),4),L!$A:$A,0)-1,SL,,)</f>
        <v>Answer the Following Questions at a Company Level</v>
      </c>
      <c r="C73" s="390"/>
      <c r="D73" s="390"/>
      <c r="E73" s="390"/>
      <c r="F73" s="390"/>
      <c r="G73" s="390"/>
      <c r="H73" s="390"/>
      <c r="I73" s="390"/>
      <c r="J73" s="39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9" t="s">
        <v>475</v>
      </c>
      <c r="E75" s="330"/>
      <c r="F75" s="57"/>
      <c r="G75" s="337" t="s">
        <v>15826</v>
      </c>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5"/>
      <c r="H76" s="385"/>
      <c r="I76" s="385"/>
      <c r="J76" s="38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475</v>
      </c>
      <c r="E77" s="330"/>
      <c r="F77" s="57"/>
      <c r="G77" s="341" t="s">
        <v>15827</v>
      </c>
      <c r="H77" s="342"/>
      <c r="I77" s="342"/>
      <c r="J77" s="343"/>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475</v>
      </c>
      <c r="E79" s="330"/>
      <c r="F79" s="57"/>
      <c r="G79" s="337" t="s">
        <v>15828</v>
      </c>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475</v>
      </c>
      <c r="E81" s="330"/>
      <c r="F81" s="57"/>
      <c r="G81" s="337" t="s">
        <v>15829</v>
      </c>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14853</v>
      </c>
      <c r="E83" s="330"/>
      <c r="F83" s="57"/>
      <c r="G83" s="337" t="s">
        <v>15830</v>
      </c>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3" t="s">
        <v>475</v>
      </c>
      <c r="E85" s="384"/>
      <c r="F85" s="57"/>
      <c r="G85" s="337" t="s">
        <v>15831</v>
      </c>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5"/>
      <c r="H86" s="385"/>
      <c r="I86" s="385"/>
      <c r="J86" s="38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475</v>
      </c>
      <c r="E87" s="330"/>
      <c r="F87" s="57"/>
      <c r="G87" s="337" t="s">
        <v>15832</v>
      </c>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6"/>
      <c r="H88" s="386"/>
      <c r="I88" s="386"/>
      <c r="J88" s="386"/>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9" t="s">
        <v>476</v>
      </c>
      <c r="E89" s="330"/>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6.8" thickBot="1">
      <c r="A91" s="380" t="str">
        <f ca="1">OFFSET(L!$C$1,MATCH("General"&amp;"Cpy",L!$A:$A,0)-1,SL,,)</f>
        <v>© 2025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4" priority="161" stopIfTrue="1">
      <formula>IF($D$22="",TRUE)</formula>
    </cfRule>
  </conditionalFormatting>
  <conditionalFormatting sqref="D26:E26">
    <cfRule type="expression" dxfId="73" priority="139" stopIfTrue="1">
      <formula>IF($D$26="",TRUE)</formula>
    </cfRule>
  </conditionalFormatting>
  <conditionalFormatting sqref="D27:E27">
    <cfRule type="expression" dxfId="72" priority="146" stopIfTrue="1">
      <formula>IF($D$27="",TRUE)</formula>
    </cfRule>
  </conditionalFormatting>
  <conditionalFormatting sqref="D28:E28">
    <cfRule type="expression" dxfId="71" priority="147" stopIfTrue="1">
      <formula>IF($D$28="",TRUE)</formula>
    </cfRule>
  </conditionalFormatting>
  <conditionalFormatting sqref="D29:E29">
    <cfRule type="expression" dxfId="70" priority="148" stopIfTrue="1">
      <formula>IF($D$29="",TRUE)</formula>
    </cfRule>
  </conditionalFormatting>
  <conditionalFormatting sqref="D32:E32">
    <cfRule type="expression" dxfId="69" priority="57" stopIfTrue="1">
      <formula>IF(AND(OR($D$26="Yes",$D$26=""),$D$32=""),1,0)</formula>
    </cfRule>
    <cfRule type="expression" dxfId="68" priority="144" stopIfTrue="1">
      <formula>$P$26=""</formula>
    </cfRule>
  </conditionalFormatting>
  <conditionalFormatting sqref="D33:E33">
    <cfRule type="expression" dxfId="67" priority="45" stopIfTrue="1">
      <formula>$P$27=""</formula>
    </cfRule>
    <cfRule type="expression" dxfId="66" priority="44" stopIfTrue="1">
      <formula>IF(AND(OR($D$27="Yes",$D$27=""),$D$33=""),1,0)</formula>
    </cfRule>
  </conditionalFormatting>
  <conditionalFormatting sqref="D34:E34">
    <cfRule type="expression" dxfId="65" priority="3" stopIfTrue="1">
      <formula>IF(AND(OR($D$28="Yes",$D$28=""),$D$34=""),1,0)</formula>
    </cfRule>
    <cfRule type="expression" dxfId="64" priority="4" stopIfTrue="1">
      <formula>$P$28=""</formula>
    </cfRule>
  </conditionalFormatting>
  <conditionalFormatting sqref="D35:E35">
    <cfRule type="expression" dxfId="63" priority="41" stopIfTrue="1">
      <formula>IF(AND(OR($D$29="Yes",$D$29=""),$D$35=""),1,0)</formula>
    </cfRule>
    <cfRule type="expression" dxfId="62" priority="165" stopIfTrue="1">
      <formula>$P$29=""</formula>
    </cfRule>
  </conditionalFormatting>
  <conditionalFormatting sqref="D38:E38 D44:E44 D50:E50 D56:E56 D62:E62 D68:E68">
    <cfRule type="expression" dxfId="61" priority="20" stopIfTrue="1">
      <formula>$P$26=""</formula>
    </cfRule>
    <cfRule type="expression" dxfId="60" priority="21" stopIfTrue="1">
      <formula>$P$32=""</formula>
    </cfRule>
  </conditionalFormatting>
  <conditionalFormatting sqref="D38:E38">
    <cfRule type="expression" dxfId="59" priority="56" stopIfTrue="1">
      <formula>IF(AND(OR($D$26="Yes",$D$26=""),OR($D$32="Yes",$D$32=""),D38=""),1,0)</formula>
    </cfRule>
  </conditionalFormatting>
  <conditionalFormatting sqref="D39:E39 D45:E45 D51:E51 D57:E57 D63:E63 D69:E69">
    <cfRule type="expression" dxfId="58" priority="14" stopIfTrue="1">
      <formula>$P$33=""</formula>
    </cfRule>
    <cfRule type="expression" dxfId="57" priority="15" stopIfTrue="1">
      <formula>$P$39=""</formula>
    </cfRule>
  </conditionalFormatting>
  <conditionalFormatting sqref="D39:E39">
    <cfRule type="expression" dxfId="56" priority="52" stopIfTrue="1">
      <formula>IF(AND(OR($D$27="Yes",$D$27=""),OR($D$33="Yes",$D$33=""),D39=""),1,0)</formula>
    </cfRule>
  </conditionalFormatting>
  <conditionalFormatting sqref="D40:E40 D46:E46 D52:E52 D58:E58 D64:E64 D70:E70">
    <cfRule type="expression" dxfId="55" priority="9" stopIfTrue="1">
      <formula>$P$28=""</formula>
    </cfRule>
    <cfRule type="expression" dxfId="54" priority="10" stopIfTrue="1">
      <formula>$P$34=""</formula>
    </cfRule>
  </conditionalFormatting>
  <conditionalFormatting sqref="D40:E40">
    <cfRule type="expression" dxfId="53" priority="51" stopIfTrue="1">
      <formula>IF(AND(OR($D$28="Yes",$D$28=""),OR($D$34="Yes",$D$34=""),D40=""),1,0)</formula>
    </cfRule>
  </conditionalFormatting>
  <conditionalFormatting sqref="D41:E41 D47:E47 D53:E53 D59:E59 D65:E65 D71:E71">
    <cfRule type="expression" dxfId="52" priority="5" stopIfTrue="1">
      <formula>$P$29=""</formula>
    </cfRule>
    <cfRule type="expression" dxfId="51" priority="6" stopIfTrue="1">
      <formula>$P$35=""</formula>
    </cfRule>
  </conditionalFormatting>
  <conditionalFormatting sqref="D41:E41">
    <cfRule type="expression" dxfId="50" priority="167" stopIfTrue="1">
      <formula>IF(AND(OR($D$29="Yes",$D$29=""),OR($D$35="Yes",$D$35=""),D41=""),1,0)</formula>
    </cfRule>
  </conditionalFormatting>
  <conditionalFormatting sqref="D44:E44">
    <cfRule type="expression" dxfId="49" priority="55" stopIfTrue="1">
      <formula>IF(AND(OR($D$26="Yes",$D$26=""),OR($D$32="Yes",$D$32=""),D44=""),1,0)</formula>
    </cfRule>
  </conditionalFormatting>
  <conditionalFormatting sqref="D45:E45">
    <cfRule type="expression" dxfId="48" priority="17" stopIfTrue="1">
      <formula>IF(AND(OR($D$27="Yes",$D$27=""),OR($D$33="Yes",$D$33=""),D45=""),1,0)</formula>
    </cfRule>
  </conditionalFormatting>
  <conditionalFormatting sqref="D46:E46">
    <cfRule type="expression" dxfId="47" priority="42" stopIfTrue="1">
      <formula>IF(AND(OR($D$28="Yes",$D$28=""),OR($D$34="Yes",$D$34=""),D46=""),1,0)</formula>
    </cfRule>
  </conditionalFormatting>
  <conditionalFormatting sqref="D47:E47">
    <cfRule type="expression" dxfId="46" priority="50" stopIfTrue="1">
      <formula>IF(AND(OR($D$29="Yes",$D$29=""),OR($D$35="Yes",$D$35=""),D47=""),1,0)</formula>
    </cfRule>
  </conditionalFormatting>
  <conditionalFormatting sqref="D50:E50">
    <cfRule type="expression" dxfId="45" priority="23" stopIfTrue="1">
      <formula>IF(AND(OR($D$26="Yes",$D$26=""),OR($D$32="Yes",$D$32=""),D50=""),1,0)</formula>
    </cfRule>
  </conditionalFormatting>
  <conditionalFormatting sqref="D51:E51">
    <cfRule type="expression" dxfId="44" priority="162" stopIfTrue="1">
      <formula>IF(AND(OR($D$27="Yes",$D$27=""),OR($D$33="Yes",$D$33=""),D51=""),1,0)</formula>
    </cfRule>
  </conditionalFormatting>
  <conditionalFormatting sqref="D52:E52">
    <cfRule type="expression" dxfId="43" priority="13" stopIfTrue="1">
      <formula>IF(AND(OR($D$28="Yes",$D$28=""),OR($D$34="Yes",$D$34=""),D52=""),1,0)</formula>
    </cfRule>
  </conditionalFormatting>
  <conditionalFormatting sqref="D53:E53">
    <cfRule type="expression" dxfId="42" priority="36" stopIfTrue="1">
      <formula>IF(AND(OR($D$29="Yes",$D$29=""),OR($D$35="Yes",$D$35=""),D53=""),1,0)</formula>
    </cfRule>
  </conditionalFormatting>
  <conditionalFormatting sqref="D56:E56">
    <cfRule type="expression" dxfId="41" priority="31" stopIfTrue="1">
      <formula>IF(AND(OR($D$26="Yes",$D$26=""),OR($D$32="Yes",$D$32=""),D56=""),1,0)</formula>
    </cfRule>
  </conditionalFormatting>
  <conditionalFormatting sqref="D57:E57">
    <cfRule type="expression" dxfId="40" priority="19" stopIfTrue="1">
      <formula>IF(AND(OR($D$27="Yes",$D$27=""),OR($D$33="Yes",$D$33=""),D57=""),1,0)</formula>
    </cfRule>
  </conditionalFormatting>
  <conditionalFormatting sqref="D58:E58">
    <cfRule type="expression" dxfId="39" priority="12" stopIfTrue="1">
      <formula>IF(AND(OR($D$28="Yes",$D$28=""),OR($D$34="Yes",$D$34=""),D58=""),1,0)</formula>
    </cfRule>
  </conditionalFormatting>
  <conditionalFormatting sqref="D59:E59">
    <cfRule type="expression" dxfId="38" priority="8" stopIfTrue="1">
      <formula>IF(AND(OR($D$29="Yes",$D$29=""),OR($D$35="Yes",$D$35=""),D59=""),1,0)</formula>
    </cfRule>
  </conditionalFormatting>
  <conditionalFormatting sqref="D62:E62">
    <cfRule type="expression" dxfId="37" priority="30" stopIfTrue="1">
      <formula>IF(AND(OR($D$26="Yes",$D$26=""),OR($D$32="Yes",$D$32=""),D62=""),1,0)</formula>
    </cfRule>
  </conditionalFormatting>
  <conditionalFormatting sqref="D63:E63">
    <cfRule type="expression" dxfId="36" priority="16" stopIfTrue="1">
      <formula>IF(AND(OR($D$27="Yes",$D$27=""),OR($D$33="Yes",$D$33=""),D63=""),1,0)</formula>
    </cfRule>
  </conditionalFormatting>
  <conditionalFormatting sqref="D64:E64">
    <cfRule type="expression" dxfId="35" priority="11" stopIfTrue="1">
      <formula>IF(AND(OR($D$28="Yes",$D$28=""),OR($D$34="Yes",$D$34=""),D64=""),1,0)</formula>
    </cfRule>
  </conditionalFormatting>
  <conditionalFormatting sqref="D65:E65">
    <cfRule type="expression" dxfId="34" priority="7" stopIfTrue="1">
      <formula>IF(AND(OR($D$29="Yes",$D$29=""),OR($D$35="Yes",$D$35=""),D65=""),1,0)</formula>
    </cfRule>
  </conditionalFormatting>
  <conditionalFormatting sqref="D68:E68">
    <cfRule type="expression" dxfId="33" priority="22" stopIfTrue="1">
      <formula>IF(AND(OR($D$26="Yes",$D$26=""),OR($D$32="Yes",$D$32=""),D68=""),1,0)</formula>
    </cfRule>
  </conditionalFormatting>
  <conditionalFormatting sqref="D69:E69">
    <cfRule type="expression" dxfId="32" priority="18" stopIfTrue="1">
      <formula>IF(AND(OR($D$27="Yes",$D$27=""),OR($D$33="Yes",$D$33=""),D69=""),1,0)</formula>
    </cfRule>
  </conditionalFormatting>
  <conditionalFormatting sqref="D70:E70">
    <cfRule type="expression" dxfId="31" priority="164" stopIfTrue="1">
      <formula>IF(AND(OR($D$28="Yes",$D$28=""),OR($D$34="Yes",$D$34=""),D70=""),1,0)</formula>
    </cfRule>
  </conditionalFormatting>
  <conditionalFormatting sqref="D71:E71">
    <cfRule type="expression" dxfId="30" priority="166" stopIfTrue="1">
      <formula>IF(AND(OR($D$29="Yes",$D$29=""),OR($D$35="Yes",$D$35=""),D71=""),1,0)</formula>
    </cfRule>
  </conditionalFormatting>
  <conditionalFormatting sqref="D75:E75 D77:E77 D79:E79 D81:E81 D83 D85:E85 D87:E87 D89:E89">
    <cfRule type="expression" dxfId="29" priority="87" stopIfTrue="1">
      <formula>AND(OR($D$26="No",AND($D$26="Yes",$D$32="No")),OR($D$27="No",AND($D$27="Yes",$D$33="No")),OR($D$28="No",AND($D$28="Yes",$D$34="No")),OR($D$29="No",AND($D$29="Yes",$D$35="No")))</formula>
    </cfRule>
    <cfRule type="expression" dxfId="28" priority="88" stopIfTrue="1">
      <formula>IF(D75="",TRUE)</formula>
    </cfRule>
  </conditionalFormatting>
  <conditionalFormatting sqref="D9:G9">
    <cfRule type="expression" dxfId="27" priority="154" stopIfTrue="1">
      <formula>IF($D$9="",TRUE)</formula>
    </cfRule>
  </conditionalFormatting>
  <conditionalFormatting sqref="D8:J8">
    <cfRule type="expression" dxfId="26" priority="153" stopIfTrue="1">
      <formula>IF($D$8="",TRUE)</formula>
    </cfRule>
  </conditionalFormatting>
  <conditionalFormatting sqref="D10:J10">
    <cfRule type="expression" dxfId="25" priority="168" stopIfTrue="1">
      <formula>IF(AND($D$10="",$D$9=$R$9),TRUE)</formula>
    </cfRule>
    <cfRule type="expression" dxfId="24" priority="58" stopIfTrue="1">
      <formula>IF($D$9=$Q$9,TRUE)</formula>
    </cfRule>
  </conditionalFormatting>
  <conditionalFormatting sqref="D15:J15">
    <cfRule type="expression" dxfId="23" priority="155" stopIfTrue="1">
      <formula>IF($D$15="",TRUE)</formula>
    </cfRule>
  </conditionalFormatting>
  <conditionalFormatting sqref="D16:J16">
    <cfRule type="expression" dxfId="22" priority="156" stopIfTrue="1">
      <formula>IF($D$16="",TRUE)</formula>
    </cfRule>
  </conditionalFormatting>
  <conditionalFormatting sqref="D17:J17">
    <cfRule type="expression" dxfId="21" priority="24" stopIfTrue="1">
      <formula>IF($D$17="",TRUE)</formula>
    </cfRule>
  </conditionalFormatting>
  <conditionalFormatting sqref="G77:J77">
    <cfRule type="expression" dxfId="20" priority="59" stopIfTrue="1">
      <formula>IF(AND($D$77="Yes",$G$77=""),TRUE)</formula>
    </cfRule>
  </conditionalFormatting>
  <conditionalFormatting sqref="G85:J85">
    <cfRule type="expression" dxfId="19" priority="49" stopIfTrue="1">
      <formula>IF(AND($D$85="Yes, using other format (describe)",$G$85=""),TRUE)</formula>
    </cfRule>
  </conditionalFormatting>
  <conditionalFormatting sqref="D18:J18">
    <cfRule type="expression" dxfId="18" priority="2" stopIfTrue="1">
      <formula>IF($D$18="",TRUE)</formula>
    </cfRule>
  </conditionalFormatting>
  <conditionalFormatting sqref="D20:J20">
    <cfRule type="expression" dxfId="17"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73956491-11CA-4B8E-92C2-6D6002CEE195}"/>
    <hyperlink ref="D16" r:id="rId4" xr:uid="{5F68AA16-396F-43CF-8957-9FB4E7248F3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91" t="str">
        <f ca="1">OFFSET(L!$C$1,MATCH("Smelter List"&amp;ADDRESS(ROW(),COLUMN(),4),L!$A:$A,0)-1,SL,,)</f>
        <v>Link to "RMAP Conformant Smelter List"</v>
      </c>
      <c r="K2" s="392"/>
      <c r="L2" s="392"/>
      <c r="M2" s="392"/>
      <c r="N2" s="392"/>
      <c r="O2" s="392"/>
      <c r="P2" s="195"/>
      <c r="Q2" s="196"/>
      <c r="R2" s="197"/>
      <c r="S2" s="197"/>
      <c r="T2" s="197"/>
      <c r="AH2" s="145" t="s">
        <v>475</v>
      </c>
    </row>
    <row r="3" spans="1:34" s="221" customFormat="1" ht="177" customHeight="1">
      <c r="A3" s="171"/>
      <c r="B3" s="39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3"/>
      <c r="D3" s="393"/>
      <c r="E3" s="393"/>
      <c r="F3" s="222"/>
      <c r="G3" s="394" t="str">
        <f ca="1">OFFSET(L!$C$1,MATCH("General"&amp;"Cpy",L!$A:$A,0)-1,SL,,)</f>
        <v>© 2025 Responsible Minerals Initiative. All rights reserved.</v>
      </c>
      <c r="H3" s="394"/>
      <c r="I3" s="395"/>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1374</v>
      </c>
      <c r="B5" s="182" t="s">
        <v>1099</v>
      </c>
      <c r="C5" s="186" t="s">
        <v>877</v>
      </c>
      <c r="D5" s="230"/>
      <c r="E5" s="182" t="s">
        <v>1077</v>
      </c>
      <c r="F5" s="182" t="s">
        <v>1374</v>
      </c>
      <c r="G5" s="182" t="s">
        <v>13177</v>
      </c>
      <c r="H5" s="183">
        <v>0</v>
      </c>
      <c r="I5" s="184" t="s">
        <v>1541</v>
      </c>
      <c r="J5" s="184" t="s">
        <v>1542</v>
      </c>
      <c r="K5" s="224"/>
      <c r="L5" s="224"/>
      <c r="M5" s="224"/>
      <c r="N5" s="224"/>
      <c r="O5" s="224"/>
      <c r="P5" s="185"/>
      <c r="Q5" s="225"/>
      <c r="R5" s="182" t="str">
        <f ca="1">IF(ISERROR($V5),"",OFFSET('Smelter Look-up'!$C$4,$V5-4,0)&amp;"")</f>
        <v>Dowa</v>
      </c>
      <c r="S5" s="181" t="str">
        <f ca="1">IF(B5="","",IF(ISERROR(MATCH($E5,CL,0)),"Unknown",INDIRECT("'C'!$A$"&amp;MATCH($E5,CL,0)+1)))</f>
        <v>JP</v>
      </c>
      <c r="T5" s="181" t="str">
        <f ca="1">IF(B5="","",IF(ISERROR(MATCH($J5,SorP!$B$1:$B$6226,0)),"",INDIRECT("'SorP'!$A$"&amp;MATCH($S5&amp;$J5,SorP!C:C,0))))</f>
        <v>JP-05</v>
      </c>
      <c r="U5" s="201"/>
      <c r="V5" s="226">
        <f>IF(C5="",NA(),IF(OR(C5="Smelter not listed",C5="Smelter not yet identified"),MATCH($B5&amp;$D5,'Smelter Look-up'!$J:$J,0),MATCH($B5&amp;$C5,'Smelter Look-up'!$J:$J,0)))</f>
        <v>425</v>
      </c>
      <c r="X5" s="227">
        <f t="shared" ref="X5" si="0">IF(AND(C5="Smelter not listed",OR(LEN(D5)=0,LEN(E5)=0)),1,0)</f>
        <v>0</v>
      </c>
      <c r="AB5" s="228" t="str">
        <f t="shared" ref="AB5" si="1">B5&amp;C5</f>
        <v>TinDowa</v>
      </c>
    </row>
    <row r="6" spans="1:34" s="227" customFormat="1" ht="20.100000000000001" customHeight="1">
      <c r="A6" s="262" t="s">
        <v>753</v>
      </c>
      <c r="B6" s="182" t="s">
        <v>1099</v>
      </c>
      <c r="C6" s="186" t="s">
        <v>12377</v>
      </c>
      <c r="D6" s="230"/>
      <c r="E6" s="182" t="s">
        <v>1065</v>
      </c>
      <c r="F6" s="182" t="s">
        <v>753</v>
      </c>
      <c r="G6" s="182" t="s">
        <v>13177</v>
      </c>
      <c r="H6" s="183">
        <v>0</v>
      </c>
      <c r="I6" s="184" t="s">
        <v>15833</v>
      </c>
      <c r="J6" s="184" t="s">
        <v>1640</v>
      </c>
      <c r="K6" s="224"/>
      <c r="L6" s="224"/>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IF(C6="",NA(),IF(OR(C6="Smelter not listed",C6="Smelter not yet identified"),MATCH($B6&amp;$D6,'Smelter Look-up'!$J:$J,0),MATCH($B6&amp;$C6,'Smelter Look-up'!$J:$J,0)))</f>
        <v>476</v>
      </c>
      <c r="X6" s="227">
        <f t="shared" ref="X6:X37" si="3">IF(AND(C6="Smelter not listed",OR(LEN(D6)=0,LEN(E6)=0)),1,0)</f>
        <v>0</v>
      </c>
      <c r="AB6" s="228" t="str">
        <f t="shared" ref="AB6:AB37" si="4">B6&amp;C6</f>
        <v>TinMineracao Taboca S.A.</v>
      </c>
    </row>
    <row r="7" spans="1:34" s="227" customFormat="1" ht="20.100000000000001" customHeight="1">
      <c r="A7" s="262" t="s">
        <v>754</v>
      </c>
      <c r="B7" s="182" t="s">
        <v>1099</v>
      </c>
      <c r="C7" s="186" t="s">
        <v>1003</v>
      </c>
      <c r="D7" s="230"/>
      <c r="E7" s="182" t="s">
        <v>851</v>
      </c>
      <c r="F7" s="182" t="s">
        <v>754</v>
      </c>
      <c r="G7" s="182" t="s">
        <v>13177</v>
      </c>
      <c r="H7" s="183">
        <v>0</v>
      </c>
      <c r="I7" s="184" t="s">
        <v>1743</v>
      </c>
      <c r="J7" s="184" t="s">
        <v>9062</v>
      </c>
      <c r="K7" s="224"/>
      <c r="L7" s="224"/>
      <c r="M7" s="224"/>
      <c r="N7" s="224"/>
      <c r="O7" s="224"/>
      <c r="P7" s="185"/>
      <c r="Q7" s="225"/>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481</v>
      </c>
      <c r="X7" s="227">
        <f t="shared" si="3"/>
        <v>0</v>
      </c>
      <c r="AB7" s="228" t="str">
        <f t="shared" si="4"/>
        <v>TinMinsur</v>
      </c>
    </row>
    <row r="8" spans="1:34" s="227" customFormat="1" ht="20.100000000000001" customHeight="1">
      <c r="A8" s="262" t="s">
        <v>755</v>
      </c>
      <c r="B8" s="182" t="s">
        <v>1099</v>
      </c>
      <c r="C8" s="186" t="s">
        <v>1131</v>
      </c>
      <c r="D8" s="230"/>
      <c r="E8" s="182" t="s">
        <v>1077</v>
      </c>
      <c r="F8" s="182" t="s">
        <v>755</v>
      </c>
      <c r="G8" s="182" t="s">
        <v>13177</v>
      </c>
      <c r="H8" s="183">
        <v>0</v>
      </c>
      <c r="I8" s="184" t="s">
        <v>15643</v>
      </c>
      <c r="J8" s="184" t="s">
        <v>1518</v>
      </c>
      <c r="K8" s="224"/>
      <c r="L8" s="224"/>
      <c r="M8" s="224"/>
      <c r="N8" s="224"/>
      <c r="O8" s="224"/>
      <c r="P8" s="185"/>
      <c r="Q8" s="225"/>
      <c r="R8" s="182" t="str">
        <f ca="1">IF(ISERROR($V8),"",OFFSET('Smelter Look-up'!$C$4,$V8-4,0)&amp;"")</f>
        <v>Mitsubishi Materials Corporation</v>
      </c>
      <c r="S8" s="181" t="str">
        <f t="shared" ca="1" si="2"/>
        <v>JP</v>
      </c>
      <c r="T8" s="181" t="str">
        <f ca="1">IF(B8="","",IF(ISERROR(MATCH($J8,SorP!$B$1:$B$6226,0)),"",INDIRECT("'SorP'!$A$"&amp;MATCH($S8&amp;$J8,SorP!C:C,0))))</f>
        <v>JP-28</v>
      </c>
      <c r="U8" s="201"/>
      <c r="V8" s="226">
        <f>IF(C8="",NA(),IF(OR(C8="Smelter not listed",C8="Smelter not yet identified"),MATCH($B8&amp;$D8,'Smelter Look-up'!$J:$J,0),MATCH($B8&amp;$C8,'Smelter Look-up'!$J:$J,0)))</f>
        <v>482</v>
      </c>
      <c r="X8" s="227">
        <f t="shared" si="3"/>
        <v>0</v>
      </c>
      <c r="AB8" s="228" t="str">
        <f t="shared" si="4"/>
        <v>TinMitsubishi Materials Corporation</v>
      </c>
    </row>
    <row r="9" spans="1:34" s="227" customFormat="1" ht="20.100000000000001" customHeight="1">
      <c r="A9" s="262" t="s">
        <v>758</v>
      </c>
      <c r="B9" s="182" t="s">
        <v>1099</v>
      </c>
      <c r="C9" s="186" t="s">
        <v>13715</v>
      </c>
      <c r="D9" s="230"/>
      <c r="E9" s="182" t="s">
        <v>2382</v>
      </c>
      <c r="F9" s="182" t="s">
        <v>758</v>
      </c>
      <c r="G9" s="182" t="s">
        <v>13177</v>
      </c>
      <c r="H9" s="183">
        <v>0</v>
      </c>
      <c r="I9" s="184" t="s">
        <v>1728</v>
      </c>
      <c r="J9" s="184" t="s">
        <v>1728</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493</v>
      </c>
      <c r="X9" s="227">
        <f t="shared" si="3"/>
        <v>0</v>
      </c>
      <c r="AB9" s="228" t="str">
        <f t="shared" si="4"/>
        <v>TinOperaciones Metalurgicas S.A.</v>
      </c>
    </row>
    <row r="10" spans="1:34" s="227" customFormat="1" ht="20.100000000000001" customHeight="1">
      <c r="A10" s="262" t="s">
        <v>759</v>
      </c>
      <c r="B10" s="182" t="s">
        <v>1099</v>
      </c>
      <c r="C10" s="186" t="s">
        <v>610</v>
      </c>
      <c r="D10" s="230"/>
      <c r="E10" s="182" t="s">
        <v>1074</v>
      </c>
      <c r="F10" s="182" t="s">
        <v>759</v>
      </c>
      <c r="G10" s="182" t="s">
        <v>13177</v>
      </c>
      <c r="H10" s="183">
        <v>0</v>
      </c>
      <c r="I10" s="184" t="s">
        <v>1726</v>
      </c>
      <c r="J10" s="184" t="s">
        <v>12799</v>
      </c>
      <c r="K10" s="224"/>
      <c r="L10" s="224"/>
      <c r="M10" s="224"/>
      <c r="N10" s="224" t="s">
        <v>610</v>
      </c>
      <c r="O10" s="224" t="s">
        <v>1074</v>
      </c>
      <c r="P10" s="185" t="s">
        <v>476</v>
      </c>
      <c r="Q10" s="225"/>
      <c r="R10" s="182" t="str">
        <f ca="1">IF(ISERROR($V10),"",OFFSET('Smelter Look-up'!$C$4,$V10-4,0)&amp;"")</f>
        <v>PT Mitra Stania Prima</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502</v>
      </c>
      <c r="X10" s="227">
        <f t="shared" si="3"/>
        <v>0</v>
      </c>
      <c r="AB10" s="228" t="str">
        <f t="shared" si="4"/>
        <v>TinPT Mitra Stania Prima</v>
      </c>
    </row>
    <row r="11" spans="1:34" s="227" customFormat="1" ht="20.100000000000001" customHeight="1">
      <c r="A11" s="262" t="s">
        <v>777</v>
      </c>
      <c r="B11" s="182" t="s">
        <v>1099</v>
      </c>
      <c r="C11" s="186" t="s">
        <v>13714</v>
      </c>
      <c r="D11" s="230"/>
      <c r="E11" s="182" t="s">
        <v>1074</v>
      </c>
      <c r="F11" s="182" t="s">
        <v>777</v>
      </c>
      <c r="G11" s="182" t="s">
        <v>13177</v>
      </c>
      <c r="H11" s="183">
        <v>0</v>
      </c>
      <c r="I11" s="184" t="s">
        <v>1749</v>
      </c>
      <c r="J11" s="184" t="s">
        <v>6016</v>
      </c>
      <c r="K11" s="224" t="s">
        <v>15834</v>
      </c>
      <c r="L11" s="224" t="s">
        <v>15835</v>
      </c>
      <c r="M11" s="224"/>
      <c r="N11" s="224" t="s">
        <v>13714</v>
      </c>
      <c r="O11" s="224" t="s">
        <v>1074</v>
      </c>
      <c r="P11" s="185" t="s">
        <v>476</v>
      </c>
      <c r="Q11" s="225"/>
      <c r="R11" s="182" t="str">
        <f ca="1">IF(ISERROR($V11),"",OFFSET('Smelter Look-up'!$C$4,$V11-4,0)&amp;"")</f>
        <v>PT Timah Tbk Kundur</v>
      </c>
      <c r="S11" s="181" t="str">
        <f t="shared" ca="1" si="2"/>
        <v>ID</v>
      </c>
      <c r="T11" s="181" t="str">
        <f ca="1">IF(B11="","",IF(ISERROR(MATCH($J11,SorP!$B$1:$B$6226,0)),"",INDIRECT("'SorP'!$A$"&amp;MATCH($S11&amp;$J11,SorP!C:C,0))))</f>
        <v>ID-RI</v>
      </c>
      <c r="U11" s="201"/>
      <c r="V11" s="226">
        <f>IF(C11="",NA(),IF(OR(C11="Smelter not listed",C11="Smelter not yet identified"),MATCH($B11&amp;$D11,'Smelter Look-up'!$J:$J,0),MATCH($B11&amp;$C11,'Smelter Look-up'!$J:$J,0)))</f>
        <v>509</v>
      </c>
      <c r="X11" s="227">
        <f t="shared" si="3"/>
        <v>0</v>
      </c>
      <c r="AB11" s="228" t="str">
        <f t="shared" si="4"/>
        <v>TinPT Timah Tbk Kundur</v>
      </c>
    </row>
    <row r="12" spans="1:34" s="227" customFormat="1" ht="20.100000000000001" customHeight="1">
      <c r="A12" s="262" t="s">
        <v>760</v>
      </c>
      <c r="B12" s="182" t="s">
        <v>1099</v>
      </c>
      <c r="C12" s="186" t="s">
        <v>13713</v>
      </c>
      <c r="D12" s="230"/>
      <c r="E12" s="182" t="s">
        <v>1074</v>
      </c>
      <c r="F12" s="182" t="s">
        <v>760</v>
      </c>
      <c r="G12" s="182" t="s">
        <v>13177</v>
      </c>
      <c r="H12" s="183">
        <v>0</v>
      </c>
      <c r="I12" s="184" t="s">
        <v>1751</v>
      </c>
      <c r="J12" s="184" t="s">
        <v>12799</v>
      </c>
      <c r="K12" s="224"/>
      <c r="L12" s="224"/>
      <c r="M12" s="224"/>
      <c r="N12" s="224"/>
      <c r="O12" s="224"/>
      <c r="P12" s="185"/>
      <c r="Q12" s="225"/>
      <c r="R12" s="182" t="str">
        <f ca="1">IF(ISERROR($V12),"",OFFSET('Smelter Look-up'!$C$4,$V12-4,0)&amp;"")</f>
        <v>PT Timah Tbk Mentok</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510</v>
      </c>
      <c r="X12" s="227">
        <f t="shared" si="3"/>
        <v>0</v>
      </c>
      <c r="AB12" s="228" t="str">
        <f t="shared" si="4"/>
        <v>TinPT Timah Tbk Mentok</v>
      </c>
    </row>
    <row r="13" spans="1:34" s="227" customFormat="1" ht="20.100000000000001" customHeight="1">
      <c r="A13" s="262" t="s">
        <v>763</v>
      </c>
      <c r="B13" s="182" t="s">
        <v>1099</v>
      </c>
      <c r="C13" s="186" t="s">
        <v>1000</v>
      </c>
      <c r="D13" s="230"/>
      <c r="E13" s="182" t="s">
        <v>859</v>
      </c>
      <c r="F13" s="182" t="s">
        <v>763</v>
      </c>
      <c r="G13" s="182" t="s">
        <v>13177</v>
      </c>
      <c r="H13" s="183">
        <v>0</v>
      </c>
      <c r="I13" s="184" t="s">
        <v>1752</v>
      </c>
      <c r="J13" s="184" t="s">
        <v>1753</v>
      </c>
      <c r="K13" s="224"/>
      <c r="L13" s="224"/>
      <c r="M13" s="224"/>
      <c r="N13" s="224"/>
      <c r="O13" s="224"/>
      <c r="P13" s="185"/>
      <c r="Q13" s="225"/>
      <c r="R13" s="182" t="str">
        <f ca="1">IF(ISERROR($V13),"",OFFSET('Smelter Look-up'!$C$4,$V13-4,0)&amp;"")</f>
        <v>Thaisarco</v>
      </c>
      <c r="S13" s="181" t="str">
        <f t="shared" ca="1" si="2"/>
        <v>TH</v>
      </c>
      <c r="T13" s="181" t="str">
        <f ca="1">IF(B13="","",IF(ISERROR(MATCH($J13,SorP!$B$1:$B$6226,0)),"",INDIRECT("'SorP'!$A$"&amp;MATCH($S13&amp;$J13,SorP!C:C,0))))</f>
        <v>TH-83</v>
      </c>
      <c r="U13" s="201"/>
      <c r="V13" s="226">
        <f>IF(C13="",NA(),IF(OR(C13="Smelter not listed",C13="Smelter not yet identified"),MATCH($B13&amp;$D13,'Smelter Look-up'!$J:$J,0),MATCH($B13&amp;$C13,'Smelter Look-up'!$J:$J,0)))</f>
        <v>521</v>
      </c>
      <c r="X13" s="227">
        <f t="shared" si="3"/>
        <v>0</v>
      </c>
      <c r="AB13" s="228" t="str">
        <f t="shared" si="4"/>
        <v>TinThaisarco</v>
      </c>
    </row>
    <row r="14" spans="1:34" s="227" customFormat="1" ht="20.100000000000001" customHeight="1">
      <c r="A14" s="262" t="s">
        <v>765</v>
      </c>
      <c r="B14" s="182" t="s">
        <v>1099</v>
      </c>
      <c r="C14" s="186" t="s">
        <v>2120</v>
      </c>
      <c r="D14" s="230"/>
      <c r="E14" s="182" t="s">
        <v>1069</v>
      </c>
      <c r="F14" s="182" t="s">
        <v>765</v>
      </c>
      <c r="G14" s="182" t="s">
        <v>13177</v>
      </c>
      <c r="H14" s="183">
        <v>0</v>
      </c>
      <c r="I14" s="184" t="s">
        <v>2398</v>
      </c>
      <c r="J14" s="184" t="s">
        <v>13540</v>
      </c>
      <c r="K14" s="224"/>
      <c r="L14" s="224"/>
      <c r="M14" s="224"/>
      <c r="N14" s="224"/>
      <c r="O14" s="224"/>
      <c r="P14" s="185"/>
      <c r="Q14" s="225"/>
      <c r="R14" s="182" t="str">
        <f ca="1">IF(ISERROR($V14),"",OFFSET('Smelter Look-up'!$C$4,$V14-4,0)&amp;"")</f>
        <v>Yunnan Chengfeng Non-ferrous Metals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539</v>
      </c>
      <c r="X14" s="227">
        <f t="shared" si="3"/>
        <v>0</v>
      </c>
      <c r="AB14" s="228" t="str">
        <f t="shared" si="4"/>
        <v>TinYunnan Chengfeng Non-ferrous Metals Co., Ltd.</v>
      </c>
    </row>
    <row r="15" spans="1:34" s="227" customFormat="1" ht="20.100000000000001" customHeight="1">
      <c r="A15" s="262" t="s">
        <v>1366</v>
      </c>
      <c r="B15" s="182" t="s">
        <v>1099</v>
      </c>
      <c r="C15" s="186" t="s">
        <v>1365</v>
      </c>
      <c r="D15" s="230"/>
      <c r="E15" s="182" t="s">
        <v>852</v>
      </c>
      <c r="F15" s="182" t="s">
        <v>1366</v>
      </c>
      <c r="G15" s="182" t="s">
        <v>13177</v>
      </c>
      <c r="H15" s="183">
        <v>0</v>
      </c>
      <c r="I15" s="184" t="s">
        <v>12887</v>
      </c>
      <c r="J15" s="184" t="s">
        <v>9398</v>
      </c>
      <c r="K15" s="224"/>
      <c r="L15" s="224"/>
      <c r="M15" s="224"/>
      <c r="N15" s="224"/>
      <c r="O15" s="224"/>
      <c r="P15" s="185"/>
      <c r="Q15" s="225"/>
      <c r="R15" s="182" t="str">
        <f ca="1">IF(ISERROR($V15),"",OFFSET('Smelter Look-up'!$C$4,$V15-4,0)&amp;"")</f>
        <v>O.M. Manufacturing Philippines, Inc.</v>
      </c>
      <c r="S15" s="181" t="str">
        <f t="shared" ca="1" si="2"/>
        <v>PH</v>
      </c>
      <c r="T15" s="181" t="str">
        <f ca="1">IF(B15="","",IF(ISERROR(MATCH($J15,SorP!$B$1:$B$6226,0)),"",INDIRECT("'SorP'!$A$"&amp;MATCH($S15&amp;$J15,SorP!C:C,0))))</f>
        <v>PH-CAV</v>
      </c>
      <c r="U15" s="201"/>
      <c r="V15" s="226">
        <f>IF(C15="",NA(),IF(OR(C15="Smelter not listed",C15="Smelter not yet identified"),MATCH($B15&amp;$D15,'Smelter Look-up'!$J:$J,0),MATCH($B15&amp;$C15,'Smelter Look-up'!$J:$J,0)))</f>
        <v>491</v>
      </c>
      <c r="X15" s="227">
        <f t="shared" si="3"/>
        <v>0</v>
      </c>
      <c r="AB15" s="228" t="str">
        <f t="shared" si="4"/>
        <v>TinO.M. Manufacturing Philippines, Inc.</v>
      </c>
    </row>
    <row r="16" spans="1:34" s="227" customFormat="1" ht="20.100000000000001" customHeight="1">
      <c r="A16" s="262" t="s">
        <v>2481</v>
      </c>
      <c r="B16" s="182" t="s">
        <v>1099</v>
      </c>
      <c r="C16" s="186" t="s">
        <v>2480</v>
      </c>
      <c r="D16" s="230"/>
      <c r="E16" s="182" t="s">
        <v>1069</v>
      </c>
      <c r="F16" s="182" t="s">
        <v>2481</v>
      </c>
      <c r="G16" s="182" t="s">
        <v>13177</v>
      </c>
      <c r="H16" s="183">
        <v>0</v>
      </c>
      <c r="I16" s="184" t="s">
        <v>1781</v>
      </c>
      <c r="J16" s="184" t="s">
        <v>13536</v>
      </c>
      <c r="K16" s="224"/>
      <c r="L16" s="224"/>
      <c r="M16" s="224"/>
      <c r="N16" s="224"/>
      <c r="O16" s="224"/>
      <c r="P16" s="185"/>
      <c r="Q16" s="225"/>
      <c r="R16" s="182" t="str">
        <f ca="1">IF(ISERROR($V16),"",OFFSET('Smelter Look-up'!$C$4,$V16-4,0)&amp;"")</f>
        <v>Guangdong Hanhe Non-Ferrous Metal Co., Ltd.</v>
      </c>
      <c r="S16" s="181" t="str">
        <f t="shared" ca="1" si="2"/>
        <v>CN</v>
      </c>
      <c r="T16" s="181" t="str">
        <f ca="1">IF(B16="","",IF(ISERROR(MATCH($J16,SorP!$B$1:$B$6226,0)),"",INDIRECT("'SorP'!$A$"&amp;MATCH($S16&amp;$J16,SorP!C:C,0))))</f>
        <v>CN-GD</v>
      </c>
      <c r="U16" s="201"/>
      <c r="V16" s="226">
        <f>IF(C16="",NA(),IF(OR(C16="Smelter not listed",C16="Smelter not yet identified"),MATCH($B16&amp;$D16,'Smelter Look-up'!$J:$J,0),MATCH($B16&amp;$C16,'Smelter Look-up'!$J:$J,0)))</f>
        <v>450</v>
      </c>
      <c r="X16" s="227">
        <f t="shared" si="3"/>
        <v>0</v>
      </c>
      <c r="AB16" s="228" t="str">
        <f t="shared" si="4"/>
        <v>TinGuangdong Hanhe Non-Ferrous Metal Co., Ltd.</v>
      </c>
    </row>
    <row r="17" spans="1:28" s="227" customFormat="1" ht="20.100000000000001" customHeight="1">
      <c r="A17" s="262"/>
      <c r="B17" s="182"/>
      <c r="C17" s="186"/>
      <c r="D17" s="230"/>
      <c r="E17" s="182"/>
      <c r="F17" s="182"/>
      <c r="G17" s="182"/>
      <c r="H17" s="183"/>
      <c r="I17" s="184"/>
      <c r="J17" s="184"/>
      <c r="K17" s="224"/>
      <c r="L17" s="224"/>
      <c r="M17" s="224"/>
      <c r="N17" s="224"/>
      <c r="O17" s="224"/>
      <c r="P17" s="185"/>
      <c r="Q17" s="225"/>
      <c r="R17" s="182"/>
      <c r="S17" s="181"/>
      <c r="T17" s="181"/>
      <c r="U17" s="201"/>
      <c r="V17" s="226"/>
      <c r="AB17" s="228"/>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6" t="str">
        <f ca="1">OFFSET(L!$C$1,MATCH("Checker"&amp;ADDRESS(ROW(),COLUMN(),4),L!$A:$A,0)-1,SL,,)</f>
        <v>To ensure all required fields have been populated before submitting to your customers review form for any line items highlighted in red</v>
      </c>
      <c r="B1" s="396"/>
      <c r="C1" s="396"/>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Samsung Electro_Mechanics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Garam Seok</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gr.seok@samsung.com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+82-31-210-5954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Boram Haam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boram.ham@samsung.com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45820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https://www.samsungsem.com/global/sustainability/business-partners.do</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8" t="str">
        <f ca="1">OFFSET(L!$C$1,MATCH("Product List"&amp;ADDRESS(ROW(),COLUMN(),4),L!$A:$A,0)-1,SL,,)</f>
        <v>Completion required only if reporting level "Product (or List of Products)" selected on the 'Declaration' worksheet.</v>
      </c>
      <c r="B1" s="399"/>
      <c r="C1" s="399"/>
      <c r="D1" s="399"/>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7" t="s">
        <v>869</v>
      </c>
      <c r="C4" s="397"/>
      <c r="D4" s="397"/>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95" t="s">
        <v>15837</v>
      </c>
      <c r="C6" s="98" t="s">
        <v>15836</v>
      </c>
      <c r="D6" s="98"/>
      <c r="E6" s="276"/>
    </row>
    <row r="7" spans="1:6" ht="15">
      <c r="A7" s="129"/>
      <c r="B7" s="295" t="s">
        <v>15838</v>
      </c>
      <c r="C7" s="98" t="s">
        <v>15836</v>
      </c>
      <c r="D7" s="98"/>
      <c r="E7" s="276"/>
    </row>
    <row r="8" spans="1:6" ht="15">
      <c r="A8" s="129"/>
      <c r="B8" s="295" t="s">
        <v>15839</v>
      </c>
      <c r="C8" s="98" t="s">
        <v>15836</v>
      </c>
      <c r="D8" s="98"/>
      <c r="E8" s="276"/>
    </row>
    <row r="9" spans="1:6" ht="15">
      <c r="A9" s="129"/>
      <c r="B9" s="295" t="s">
        <v>15840</v>
      </c>
      <c r="C9" s="98" t="s">
        <v>15836</v>
      </c>
      <c r="D9" s="98"/>
      <c r="E9" s="276"/>
    </row>
    <row r="10" spans="1:6" ht="15">
      <c r="A10" s="129"/>
      <c r="B10" s="295" t="s">
        <v>15852</v>
      </c>
      <c r="C10" s="98" t="s">
        <v>15836</v>
      </c>
      <c r="D10" s="98"/>
      <c r="E10" s="276"/>
    </row>
    <row r="11" spans="1:6" ht="15">
      <c r="A11" s="129"/>
      <c r="B11" s="295" t="s">
        <v>15841</v>
      </c>
      <c r="C11" s="98" t="s">
        <v>15836</v>
      </c>
      <c r="D11" s="98"/>
      <c r="E11" s="276"/>
    </row>
    <row r="12" spans="1:6" ht="15">
      <c r="A12" s="129"/>
      <c r="B12" s="295" t="s">
        <v>15853</v>
      </c>
      <c r="C12" s="98" t="s">
        <v>15836</v>
      </c>
      <c r="D12" s="98"/>
      <c r="E12" s="276"/>
    </row>
    <row r="13" spans="1:6" ht="15">
      <c r="A13" s="129"/>
      <c r="B13" s="295" t="s">
        <v>15854</v>
      </c>
      <c r="C13" s="98" t="s">
        <v>15836</v>
      </c>
      <c r="D13" s="98"/>
      <c r="E13" s="276"/>
    </row>
    <row r="14" spans="1:6" ht="15">
      <c r="A14" s="129"/>
      <c r="B14" s="295" t="s">
        <v>15855</v>
      </c>
      <c r="C14" s="98" t="s">
        <v>15836</v>
      </c>
      <c r="D14" s="98"/>
      <c r="E14" s="276"/>
    </row>
    <row r="15" spans="1:6" ht="15">
      <c r="A15" s="129"/>
      <c r="B15" s="293" t="s">
        <v>15856</v>
      </c>
      <c r="C15" s="98" t="s">
        <v>15836</v>
      </c>
      <c r="D15" s="98"/>
      <c r="E15" s="276"/>
    </row>
    <row r="16" spans="1:6" ht="15">
      <c r="A16" s="129"/>
      <c r="B16" s="293" t="s">
        <v>15842</v>
      </c>
      <c r="C16" s="98" t="s">
        <v>15836</v>
      </c>
      <c r="D16" s="98"/>
      <c r="E16" s="276"/>
    </row>
    <row r="17" spans="1:5" ht="15">
      <c r="A17" s="129"/>
      <c r="B17" s="293" t="s">
        <v>15857</v>
      </c>
      <c r="C17" s="98" t="s">
        <v>15836</v>
      </c>
      <c r="D17" s="98"/>
      <c r="E17" s="276"/>
    </row>
    <row r="18" spans="1:5" ht="15">
      <c r="A18" s="129"/>
      <c r="B18" s="293" t="s">
        <v>15843</v>
      </c>
      <c r="C18" s="98" t="s">
        <v>15836</v>
      </c>
      <c r="D18" s="98"/>
      <c r="E18" s="276"/>
    </row>
    <row r="19" spans="1:5" ht="15">
      <c r="A19" s="129"/>
      <c r="B19" s="293" t="s">
        <v>15858</v>
      </c>
      <c r="C19" s="98" t="s">
        <v>15836</v>
      </c>
      <c r="D19" s="98"/>
      <c r="E19" s="276"/>
    </row>
    <row r="20" spans="1:5" ht="15">
      <c r="A20" s="129"/>
      <c r="B20" s="293" t="s">
        <v>15859</v>
      </c>
      <c r="C20" s="98" t="s">
        <v>15836</v>
      </c>
      <c r="D20" s="98"/>
      <c r="E20" s="276"/>
    </row>
    <row r="21" spans="1:5" ht="15">
      <c r="A21" s="129"/>
      <c r="B21" s="293" t="s">
        <v>15860</v>
      </c>
      <c r="C21" s="98" t="s">
        <v>15836</v>
      </c>
      <c r="D21" s="98"/>
      <c r="E21" s="276"/>
    </row>
    <row r="22" spans="1:5" ht="15">
      <c r="A22" s="129"/>
      <c r="B22" s="293" t="s">
        <v>15861</v>
      </c>
      <c r="C22" s="98" t="s">
        <v>15836</v>
      </c>
      <c r="D22" s="98"/>
      <c r="E22" s="276"/>
    </row>
    <row r="23" spans="1:5" ht="15">
      <c r="A23" s="129"/>
      <c r="B23" s="293" t="s">
        <v>15862</v>
      </c>
      <c r="C23" s="98" t="s">
        <v>15836</v>
      </c>
      <c r="D23" s="98"/>
      <c r="E23" s="276"/>
    </row>
    <row r="24" spans="1:5" ht="15">
      <c r="A24" s="129"/>
      <c r="B24" s="293" t="s">
        <v>15863</v>
      </c>
      <c r="C24" s="98" t="s">
        <v>15836</v>
      </c>
      <c r="D24" s="98"/>
      <c r="E24" s="276"/>
    </row>
    <row r="25" spans="1:5" ht="15">
      <c r="A25" s="129"/>
      <c r="B25" s="293" t="s">
        <v>15864</v>
      </c>
      <c r="C25" s="98" t="s">
        <v>15836</v>
      </c>
      <c r="D25" s="98"/>
      <c r="E25" s="276"/>
    </row>
    <row r="26" spans="1:5" ht="15">
      <c r="A26" s="129"/>
      <c r="B26" s="293" t="s">
        <v>15865</v>
      </c>
      <c r="C26" s="98" t="s">
        <v>15836</v>
      </c>
      <c r="D26" s="98"/>
      <c r="E26" s="276"/>
    </row>
    <row r="27" spans="1:5" ht="15">
      <c r="A27" s="129"/>
      <c r="B27" s="293" t="s">
        <v>15866</v>
      </c>
      <c r="C27" s="98" t="s">
        <v>15836</v>
      </c>
      <c r="D27" s="98"/>
      <c r="E27" s="276"/>
    </row>
    <row r="28" spans="1:5" ht="15">
      <c r="A28" s="129"/>
      <c r="B28" s="293" t="s">
        <v>15867</v>
      </c>
      <c r="C28" s="98" t="s">
        <v>15836</v>
      </c>
      <c r="D28" s="98"/>
      <c r="E28" s="276"/>
    </row>
    <row r="29" spans="1:5" ht="15">
      <c r="A29" s="129"/>
      <c r="B29" s="293" t="s">
        <v>15868</v>
      </c>
      <c r="C29" s="98" t="s">
        <v>15836</v>
      </c>
      <c r="D29" s="98"/>
      <c r="E29" s="276"/>
    </row>
    <row r="30" spans="1:5" ht="15">
      <c r="A30" s="129"/>
      <c r="B30" s="293" t="s">
        <v>15869</v>
      </c>
      <c r="C30" s="98" t="s">
        <v>15836</v>
      </c>
      <c r="D30" s="98"/>
      <c r="E30" s="276"/>
    </row>
    <row r="31" spans="1:5" ht="15">
      <c r="A31" s="129"/>
      <c r="B31" s="293" t="s">
        <v>15870</v>
      </c>
      <c r="C31" s="98" t="s">
        <v>15836</v>
      </c>
      <c r="D31" s="98"/>
      <c r="E31" s="276"/>
    </row>
    <row r="32" spans="1:5" ht="15">
      <c r="A32" s="129"/>
      <c r="B32" s="293" t="s">
        <v>15871</v>
      </c>
      <c r="C32" s="98" t="s">
        <v>15836</v>
      </c>
      <c r="D32" s="98"/>
      <c r="E32" s="276"/>
    </row>
    <row r="33" spans="1:5" ht="15">
      <c r="A33" s="129"/>
      <c r="B33" s="293" t="s">
        <v>15872</v>
      </c>
      <c r="C33" s="98" t="s">
        <v>15836</v>
      </c>
      <c r="D33" s="98"/>
      <c r="E33" s="276"/>
    </row>
    <row r="34" spans="1:5" ht="15">
      <c r="A34" s="129"/>
      <c r="B34" s="293" t="s">
        <v>15844</v>
      </c>
      <c r="C34" s="98" t="s">
        <v>15836</v>
      </c>
      <c r="D34" s="98"/>
      <c r="E34" s="276"/>
    </row>
    <row r="35" spans="1:5" ht="15">
      <c r="A35" s="129"/>
      <c r="B35" s="293" t="s">
        <v>15845</v>
      </c>
      <c r="C35" s="98" t="s">
        <v>15836</v>
      </c>
      <c r="D35" s="98"/>
      <c r="E35" s="276"/>
    </row>
    <row r="36" spans="1:5" ht="15">
      <c r="A36" s="129"/>
      <c r="B36" s="293" t="s">
        <v>15846</v>
      </c>
      <c r="C36" s="98" t="s">
        <v>15836</v>
      </c>
      <c r="D36" s="98"/>
      <c r="E36" s="276"/>
    </row>
    <row r="37" spans="1:5" ht="15">
      <c r="A37" s="129"/>
      <c r="B37" s="293" t="s">
        <v>15847</v>
      </c>
      <c r="C37" s="98" t="s">
        <v>15836</v>
      </c>
      <c r="D37" s="98"/>
      <c r="E37" s="276"/>
    </row>
    <row r="38" spans="1:5" ht="15">
      <c r="A38" s="129"/>
      <c r="B38" s="293" t="s">
        <v>15873</v>
      </c>
      <c r="C38" s="98" t="s">
        <v>15836</v>
      </c>
      <c r="D38" s="98"/>
      <c r="E38" s="276"/>
    </row>
    <row r="39" spans="1:5" ht="15">
      <c r="A39" s="129"/>
      <c r="B39" s="293" t="s">
        <v>15874</v>
      </c>
      <c r="C39" s="98" t="s">
        <v>15836</v>
      </c>
      <c r="D39" s="98"/>
      <c r="E39" s="276"/>
    </row>
    <row r="40" spans="1:5" ht="15">
      <c r="A40" s="129"/>
      <c r="B40" s="293" t="s">
        <v>15875</v>
      </c>
      <c r="C40" s="98" t="s">
        <v>15836</v>
      </c>
      <c r="D40" s="98"/>
      <c r="E40" s="276"/>
    </row>
    <row r="41" spans="1:5" ht="15">
      <c r="A41" s="129"/>
      <c r="B41" s="293" t="s">
        <v>15876</v>
      </c>
      <c r="C41" s="98" t="s">
        <v>15836</v>
      </c>
      <c r="D41" s="98"/>
      <c r="E41" s="276"/>
    </row>
    <row r="42" spans="1:5" ht="15">
      <c r="A42" s="129"/>
      <c r="B42" s="293" t="s">
        <v>15877</v>
      </c>
      <c r="C42" s="98" t="s">
        <v>15836</v>
      </c>
      <c r="D42" s="98"/>
      <c r="E42" s="276"/>
    </row>
    <row r="43" spans="1:5" ht="15">
      <c r="A43" s="129"/>
      <c r="B43" s="293" t="s">
        <v>15878</v>
      </c>
      <c r="C43" s="98" t="s">
        <v>15836</v>
      </c>
      <c r="D43" s="98"/>
      <c r="E43" s="276"/>
    </row>
    <row r="44" spans="1:5" ht="15">
      <c r="A44" s="129"/>
      <c r="B44" s="293" t="s">
        <v>15878</v>
      </c>
      <c r="C44" s="98" t="s">
        <v>15836</v>
      </c>
      <c r="D44" s="98"/>
      <c r="E44" s="276"/>
    </row>
    <row r="45" spans="1:5" ht="15">
      <c r="A45" s="129"/>
      <c r="B45" s="293" t="s">
        <v>15879</v>
      </c>
      <c r="C45" s="98" t="s">
        <v>15836</v>
      </c>
      <c r="D45" s="98"/>
      <c r="E45" s="276"/>
    </row>
    <row r="46" spans="1:5" ht="15">
      <c r="A46" s="129"/>
      <c r="B46" s="293" t="s">
        <v>15880</v>
      </c>
      <c r="C46" s="98" t="s">
        <v>15836</v>
      </c>
      <c r="D46" s="98"/>
      <c r="E46" s="276"/>
    </row>
    <row r="47" spans="1:5" ht="15">
      <c r="A47" s="129"/>
      <c r="B47" s="293" t="s">
        <v>15881</v>
      </c>
      <c r="C47" s="98" t="s">
        <v>15836</v>
      </c>
      <c r="D47" s="98"/>
      <c r="E47" s="276"/>
    </row>
    <row r="48" spans="1:5" ht="15">
      <c r="A48" s="129"/>
      <c r="B48" s="293" t="s">
        <v>15882</v>
      </c>
      <c r="C48" s="98" t="s">
        <v>15836</v>
      </c>
      <c r="D48" s="98"/>
      <c r="E48" s="276"/>
    </row>
    <row r="49" spans="1:5" ht="15">
      <c r="A49" s="129"/>
      <c r="B49" s="293" t="s">
        <v>15883</v>
      </c>
      <c r="C49" s="98" t="s">
        <v>15836</v>
      </c>
      <c r="D49" s="98"/>
      <c r="E49" s="276"/>
    </row>
    <row r="50" spans="1:5" ht="15">
      <c r="A50" s="129"/>
      <c r="B50" s="293" t="s">
        <v>15884</v>
      </c>
      <c r="C50" s="98" t="s">
        <v>15836</v>
      </c>
      <c r="D50" s="98"/>
      <c r="E50" s="276"/>
    </row>
    <row r="51" spans="1:5" ht="15">
      <c r="A51" s="129"/>
      <c r="B51" s="293" t="s">
        <v>15885</v>
      </c>
      <c r="C51" s="98" t="s">
        <v>15836</v>
      </c>
      <c r="D51" s="98"/>
      <c r="E51" s="276"/>
    </row>
    <row r="52" spans="1:5" ht="15">
      <c r="A52" s="129"/>
      <c r="B52" s="293" t="s">
        <v>15886</v>
      </c>
      <c r="C52" s="98" t="s">
        <v>15836</v>
      </c>
      <c r="D52" s="98"/>
      <c r="E52" s="276"/>
    </row>
    <row r="53" spans="1:5" ht="15">
      <c r="A53" s="129"/>
      <c r="B53" s="293" t="s">
        <v>15887</v>
      </c>
      <c r="C53" s="98" t="s">
        <v>15836</v>
      </c>
      <c r="D53" s="98"/>
      <c r="E53" s="276"/>
    </row>
    <row r="54" spans="1:5" ht="15">
      <c r="A54" s="129"/>
      <c r="B54" s="293" t="s">
        <v>15848</v>
      </c>
      <c r="C54" s="98" t="s">
        <v>15836</v>
      </c>
      <c r="D54" s="98"/>
      <c r="E54" s="276"/>
    </row>
    <row r="55" spans="1:5" ht="15">
      <c r="A55" s="129"/>
      <c r="B55" s="293" t="s">
        <v>15888</v>
      </c>
      <c r="C55" s="98" t="s">
        <v>15836</v>
      </c>
      <c r="D55" s="98"/>
      <c r="E55" s="276"/>
    </row>
    <row r="56" spans="1:5" ht="15">
      <c r="A56" s="129"/>
      <c r="B56" s="293" t="s">
        <v>15889</v>
      </c>
      <c r="C56" s="98" t="s">
        <v>15836</v>
      </c>
      <c r="D56" s="98"/>
      <c r="E56" s="276"/>
    </row>
    <row r="57" spans="1:5" ht="15">
      <c r="A57" s="129"/>
      <c r="B57" s="293" t="s">
        <v>15890</v>
      </c>
      <c r="C57" s="98" t="s">
        <v>15836</v>
      </c>
      <c r="D57" s="98"/>
      <c r="E57" s="276"/>
    </row>
    <row r="58" spans="1:5" ht="15">
      <c r="A58" s="129"/>
      <c r="B58" s="293" t="s">
        <v>15891</v>
      </c>
      <c r="C58" s="98" t="s">
        <v>15836</v>
      </c>
      <c r="D58" s="98"/>
      <c r="E58" s="276"/>
    </row>
    <row r="59" spans="1:5" ht="15">
      <c r="A59" s="129"/>
      <c r="B59" s="293" t="s">
        <v>15892</v>
      </c>
      <c r="C59" s="98" t="s">
        <v>15836</v>
      </c>
      <c r="D59" s="98"/>
      <c r="E59" s="276"/>
    </row>
    <row r="60" spans="1:5" ht="15">
      <c r="A60" s="129"/>
      <c r="B60" s="293" t="s">
        <v>15893</v>
      </c>
      <c r="C60" s="98" t="s">
        <v>15836</v>
      </c>
      <c r="D60" s="98"/>
      <c r="E60" s="276"/>
    </row>
    <row r="61" spans="1:5" ht="15">
      <c r="A61" s="129"/>
      <c r="B61" s="293" t="s">
        <v>15849</v>
      </c>
      <c r="C61" s="98" t="s">
        <v>15836</v>
      </c>
      <c r="D61" s="98"/>
      <c r="E61" s="276"/>
    </row>
    <row r="62" spans="1:5" ht="15">
      <c r="A62" s="129"/>
      <c r="B62" s="293" t="s">
        <v>15850</v>
      </c>
      <c r="C62" s="98" t="s">
        <v>15836</v>
      </c>
      <c r="D62" s="98"/>
      <c r="E62" s="276"/>
    </row>
    <row r="63" spans="1:5" ht="15">
      <c r="A63" s="129"/>
      <c r="B63" s="293" t="s">
        <v>15894</v>
      </c>
      <c r="C63" s="98" t="s">
        <v>15836</v>
      </c>
      <c r="D63" s="98"/>
      <c r="E63" s="276"/>
    </row>
    <row r="64" spans="1:5" ht="15">
      <c r="A64" s="129"/>
      <c r="B64" s="293" t="s">
        <v>15895</v>
      </c>
      <c r="C64" s="98" t="s">
        <v>15836</v>
      </c>
      <c r="D64" s="98"/>
      <c r="E64" s="276"/>
    </row>
    <row r="65" spans="1:5" ht="15">
      <c r="A65" s="129"/>
      <c r="B65" s="293" t="s">
        <v>15896</v>
      </c>
      <c r="C65" s="98" t="s">
        <v>15836</v>
      </c>
      <c r="D65" s="98"/>
      <c r="E65" s="276"/>
    </row>
    <row r="66" spans="1:5" ht="15">
      <c r="A66" s="129"/>
      <c r="B66" s="293" t="s">
        <v>15897</v>
      </c>
      <c r="C66" s="98" t="s">
        <v>15836</v>
      </c>
      <c r="D66" s="98"/>
      <c r="E66" s="276"/>
    </row>
    <row r="67" spans="1:5" ht="15">
      <c r="A67" s="129"/>
      <c r="B67" s="293" t="s">
        <v>15898</v>
      </c>
      <c r="C67" s="98" t="s">
        <v>15836</v>
      </c>
      <c r="D67" s="98"/>
      <c r="E67" s="276"/>
    </row>
    <row r="68" spans="1:5" ht="15">
      <c r="A68" s="129"/>
      <c r="B68" s="293" t="s">
        <v>15899</v>
      </c>
      <c r="C68" s="98" t="s">
        <v>15836</v>
      </c>
      <c r="D68" s="98"/>
      <c r="E68" s="276"/>
    </row>
    <row r="69" spans="1:5" ht="15">
      <c r="A69" s="129"/>
      <c r="B69" s="293" t="s">
        <v>15851</v>
      </c>
      <c r="C69" s="98" t="s">
        <v>15836</v>
      </c>
      <c r="D69" s="98"/>
      <c r="E69" s="276"/>
    </row>
    <row r="70" spans="1:5" ht="15">
      <c r="A70" s="129"/>
      <c r="B70" s="293" t="s">
        <v>15900</v>
      </c>
      <c r="C70" s="98" t="s">
        <v>15836</v>
      </c>
      <c r="D70" s="98"/>
      <c r="E70" s="276"/>
    </row>
    <row r="71" spans="1:5" ht="15">
      <c r="A71" s="129"/>
      <c r="B71" s="293"/>
      <c r="C71" s="98"/>
      <c r="D71" s="98"/>
      <c r="E71" s="276"/>
    </row>
    <row r="72" spans="1:5" ht="15">
      <c r="A72" s="129"/>
      <c r="B72" s="293"/>
      <c r="C72" s="98"/>
      <c r="D72" s="98"/>
      <c r="E72" s="276"/>
    </row>
    <row r="73" spans="1:5" ht="15">
      <c r="A73" s="129"/>
      <c r="B73" s="293"/>
      <c r="C73" s="98"/>
      <c r="D73" s="98"/>
      <c r="E73" s="276"/>
    </row>
    <row r="74" spans="1:5" ht="15">
      <c r="A74" s="129"/>
      <c r="B74" s="293"/>
      <c r="C74" s="98"/>
      <c r="D74" s="98"/>
      <c r="E74" s="276"/>
    </row>
    <row r="75" spans="1:5" ht="15">
      <c r="A75" s="129"/>
      <c r="B75" s="293"/>
      <c r="C75" s="98"/>
      <c r="D75" s="98"/>
      <c r="E75" s="276"/>
    </row>
    <row r="76" spans="1:5" ht="15">
      <c r="A76" s="129"/>
      <c r="B76" s="293"/>
      <c r="C76" s="98"/>
      <c r="D76" s="98"/>
      <c r="E76" s="276"/>
    </row>
    <row r="77" spans="1:5" ht="15">
      <c r="A77" s="129"/>
      <c r="B77" s="293"/>
      <c r="C77" s="98"/>
      <c r="D77" s="98"/>
      <c r="E77" s="276"/>
    </row>
    <row r="78" spans="1:5" ht="15">
      <c r="A78" s="129"/>
      <c r="B78" s="293"/>
      <c r="C78" s="98"/>
      <c r="D78" s="98"/>
      <c r="E78" s="276"/>
    </row>
    <row r="79" spans="1:5" ht="15">
      <c r="A79" s="129"/>
      <c r="B79" s="293"/>
      <c r="C79" s="98"/>
      <c r="D79" s="98"/>
      <c r="E79" s="276"/>
    </row>
    <row r="80" spans="1:5" ht="15">
      <c r="A80" s="129"/>
      <c r="B80" s="293"/>
      <c r="C80" s="98"/>
      <c r="D80" s="98"/>
      <c r="E80" s="276"/>
    </row>
    <row r="81" spans="1:5" ht="15">
      <c r="A81" s="129"/>
      <c r="B81" s="293"/>
      <c r="C81" s="98"/>
      <c r="D81" s="98"/>
      <c r="E81" s="276"/>
    </row>
    <row r="82" spans="1:5" ht="15">
      <c r="A82" s="129"/>
      <c r="B82" s="293"/>
      <c r="C82" s="98"/>
      <c r="D82" s="98"/>
      <c r="E82" s="276"/>
    </row>
    <row r="83" spans="1:5" ht="15">
      <c r="A83" s="129"/>
      <c r="B83" s="293"/>
      <c r="C83" s="98"/>
      <c r="D83" s="98"/>
      <c r="E83" s="276"/>
    </row>
    <row r="84" spans="1:5" ht="15">
      <c r="A84" s="129"/>
      <c r="B84" s="293"/>
      <c r="C84" s="98"/>
      <c r="D84" s="98"/>
      <c r="E84" s="276"/>
    </row>
    <row r="85" spans="1:5" ht="15">
      <c r="A85" s="129"/>
      <c r="B85" s="293"/>
      <c r="C85" s="98"/>
      <c r="D85" s="98"/>
      <c r="E85" s="276"/>
    </row>
    <row r="86" spans="1:5" ht="15">
      <c r="A86" s="129"/>
      <c r="B86" s="293"/>
      <c r="C86" s="98"/>
      <c r="D86" s="98"/>
      <c r="E86" s="276"/>
    </row>
    <row r="87" spans="1:5" ht="15">
      <c r="A87" s="129"/>
      <c r="B87" s="293"/>
      <c r="C87" s="98"/>
      <c r="D87" s="98"/>
      <c r="E87" s="276"/>
    </row>
    <row r="88" spans="1:5" ht="15">
      <c r="A88" s="129"/>
      <c r="B88" s="293"/>
      <c r="C88" s="98"/>
      <c r="D88" s="98"/>
      <c r="E88" s="276"/>
    </row>
    <row r="89" spans="1:5" ht="15">
      <c r="A89" s="129"/>
      <c r="B89" s="293"/>
      <c r="C89" s="98"/>
      <c r="D89" s="98"/>
      <c r="E89" s="276"/>
    </row>
    <row r="90" spans="1:5" ht="15">
      <c r="A90" s="129"/>
      <c r="B90" s="293"/>
      <c r="C90" s="98"/>
      <c r="D90" s="98"/>
      <c r="E90" s="276"/>
    </row>
    <row r="91" spans="1:5" ht="15">
      <c r="A91" s="129"/>
      <c r="B91" s="293"/>
      <c r="C91" s="98"/>
      <c r="D91" s="98"/>
      <c r="E91" s="276"/>
    </row>
    <row r="92" spans="1:5" ht="15">
      <c r="A92" s="129"/>
      <c r="B92" s="293"/>
      <c r="C92" s="98"/>
      <c r="D92" s="98"/>
      <c r="E92" s="276"/>
    </row>
    <row r="93" spans="1:5" ht="15">
      <c r="A93" s="129"/>
      <c r="B93" s="293"/>
      <c r="C93" s="98"/>
      <c r="D93" s="98"/>
      <c r="E93" s="276"/>
    </row>
    <row r="94" spans="1:5" ht="15">
      <c r="A94" s="129"/>
      <c r="B94" s="293"/>
      <c r="C94" s="98"/>
      <c r="D94" s="98"/>
      <c r="E94" s="276"/>
    </row>
    <row r="95" spans="1:5" ht="15">
      <c r="A95" s="129"/>
      <c r="B95" s="293"/>
      <c r="C95" s="98"/>
      <c r="D95" s="98"/>
      <c r="E95" s="276"/>
    </row>
    <row r="96" spans="1:5" ht="15">
      <c r="A96" s="129"/>
      <c r="B96" s="293"/>
      <c r="C96" s="98"/>
      <c r="D96" s="98"/>
      <c r="E96" s="276"/>
    </row>
    <row r="97" spans="1:5" ht="15">
      <c r="A97" s="129"/>
      <c r="B97" s="293"/>
      <c r="C97" s="98"/>
      <c r="D97" s="98"/>
      <c r="E97" s="276"/>
    </row>
    <row r="98" spans="1:5" ht="15">
      <c r="A98" s="129"/>
      <c r="B98" s="293"/>
      <c r="C98" s="98"/>
      <c r="D98" s="98"/>
      <c r="E98" s="276"/>
    </row>
    <row r="99" spans="1:5" ht="15">
      <c r="A99" s="129"/>
      <c r="B99" s="293"/>
      <c r="C99" s="98"/>
      <c r="D99" s="98"/>
      <c r="E99" s="276"/>
    </row>
    <row r="100" spans="1:5" ht="15">
      <c r="A100" s="129"/>
      <c r="B100" s="293"/>
      <c r="C100" s="98"/>
      <c r="D100" s="98"/>
      <c r="E100" s="276"/>
    </row>
    <row r="101" spans="1:5" ht="15">
      <c r="A101" s="129"/>
      <c r="B101" s="293"/>
      <c r="C101" s="98"/>
      <c r="D101" s="98"/>
      <c r="E101" s="276"/>
    </row>
    <row r="102" spans="1:5" ht="15">
      <c r="A102" s="129"/>
      <c r="B102" s="293"/>
      <c r="C102" s="98"/>
      <c r="D102" s="98"/>
      <c r="E102" s="276"/>
    </row>
    <row r="103" spans="1:5" ht="15">
      <c r="A103" s="129"/>
      <c r="B103" s="293"/>
      <c r="C103" s="98"/>
      <c r="D103" s="98"/>
      <c r="E103" s="276"/>
    </row>
    <row r="104" spans="1:5" ht="15">
      <c r="A104" s="129"/>
      <c r="B104" s="293"/>
      <c r="C104" s="98"/>
      <c r="D104" s="98"/>
      <c r="E104" s="276"/>
    </row>
    <row r="105" spans="1:5" ht="15">
      <c r="A105" s="129"/>
      <c r="B105" s="293"/>
      <c r="C105" s="98"/>
      <c r="D105" s="98"/>
      <c r="E105" s="276"/>
    </row>
    <row r="106" spans="1:5" ht="15">
      <c r="A106" s="129"/>
      <c r="B106" s="293"/>
      <c r="C106" s="98"/>
      <c r="D106" s="98"/>
      <c r="E106" s="276"/>
    </row>
    <row r="107" spans="1:5" ht="15">
      <c r="A107" s="129"/>
      <c r="B107" s="293"/>
      <c r="C107" s="98"/>
      <c r="D107" s="98"/>
      <c r="E107" s="276"/>
    </row>
    <row r="108" spans="1:5" ht="15">
      <c r="A108" s="129"/>
      <c r="B108" s="293"/>
      <c r="C108" s="98"/>
      <c r="D108" s="98"/>
      <c r="E108" s="276"/>
    </row>
    <row r="109" spans="1:5" ht="15">
      <c r="A109" s="129"/>
      <c r="B109" s="293"/>
      <c r="C109" s="98"/>
      <c r="D109" s="98"/>
      <c r="E109" s="276"/>
    </row>
    <row r="110" spans="1:5" ht="15">
      <c r="A110" s="129"/>
      <c r="B110" s="293"/>
      <c r="C110" s="98"/>
      <c r="D110" s="98"/>
      <c r="E110" s="276"/>
    </row>
    <row r="111" spans="1:5" ht="15">
      <c r="A111" s="129"/>
      <c r="B111" s="293"/>
      <c r="C111" s="98"/>
      <c r="D111" s="98"/>
      <c r="E111" s="276"/>
    </row>
    <row r="112" spans="1:5" ht="15">
      <c r="A112" s="129"/>
      <c r="B112" s="293"/>
      <c r="C112" s="98"/>
      <c r="D112" s="98"/>
      <c r="E112" s="276"/>
    </row>
    <row r="113" spans="1:5" ht="15">
      <c r="A113" s="129"/>
      <c r="B113" s="293"/>
      <c r="C113" s="98"/>
      <c r="D113" s="98"/>
      <c r="E113" s="276"/>
    </row>
    <row r="114" spans="1:5" ht="15">
      <c r="A114" s="129"/>
      <c r="B114" s="293"/>
      <c r="C114" s="98"/>
      <c r="D114" s="98"/>
      <c r="E114" s="276"/>
    </row>
    <row r="115" spans="1:5" ht="15">
      <c r="A115" s="129"/>
      <c r="B115" s="293"/>
      <c r="C115" s="98"/>
      <c r="D115" s="98"/>
      <c r="E115" s="276"/>
    </row>
    <row r="116" spans="1:5" ht="15">
      <c r="A116" s="129"/>
      <c r="B116" s="293"/>
      <c r="C116" s="98"/>
      <c r="D116" s="98"/>
      <c r="E116" s="276"/>
    </row>
    <row r="117" spans="1:5" ht="15">
      <c r="A117" s="129"/>
      <c r="B117" s="293"/>
      <c r="C117" s="98"/>
      <c r="D117" s="98"/>
      <c r="E117" s="276"/>
    </row>
    <row r="118" spans="1:5" ht="15">
      <c r="A118" s="129"/>
      <c r="B118" s="293"/>
      <c r="C118" s="98"/>
      <c r="D118" s="98"/>
      <c r="E118" s="276"/>
    </row>
    <row r="119" spans="1:5" ht="15">
      <c r="A119" s="129"/>
      <c r="B119" s="293"/>
      <c r="C119" s="98"/>
      <c r="D119" s="98"/>
      <c r="E119" s="276"/>
    </row>
    <row r="120" spans="1:5" ht="15">
      <c r="A120" s="129"/>
      <c r="B120" s="293"/>
      <c r="C120" s="98"/>
      <c r="D120" s="98"/>
      <c r="E120" s="276"/>
    </row>
    <row r="121" spans="1:5" ht="15">
      <c r="A121" s="129"/>
      <c r="B121" s="293"/>
      <c r="C121" s="98"/>
      <c r="D121" s="98"/>
      <c r="E121" s="276"/>
    </row>
    <row r="122" spans="1:5" ht="15">
      <c r="A122" s="129"/>
      <c r="B122" s="293"/>
      <c r="C122" s="98"/>
      <c r="D122" s="98"/>
      <c r="E122" s="276"/>
    </row>
    <row r="123" spans="1:5" ht="15">
      <c r="A123" s="129"/>
      <c r="B123" s="293"/>
      <c r="C123" s="98"/>
      <c r="D123" s="98"/>
      <c r="E123" s="276"/>
    </row>
    <row r="124" spans="1:5" ht="15">
      <c r="A124" s="129"/>
      <c r="B124" s="293"/>
      <c r="C124" s="98"/>
      <c r="D124" s="98"/>
      <c r="E124" s="276"/>
    </row>
    <row r="125" spans="1:5" ht="15">
      <c r="A125" s="129"/>
      <c r="B125" s="293"/>
      <c r="C125" s="98"/>
      <c r="D125" s="98"/>
      <c r="E125" s="276"/>
    </row>
    <row r="126" spans="1:5" ht="15">
      <c r="A126" s="129"/>
      <c r="B126" s="293"/>
      <c r="C126" s="98"/>
      <c r="D126" s="98"/>
      <c r="E126" s="276"/>
    </row>
    <row r="127" spans="1:5" ht="15">
      <c r="A127" s="129"/>
      <c r="B127" s="293"/>
      <c r="C127" s="98"/>
      <c r="D127" s="98"/>
      <c r="E127" s="276"/>
    </row>
    <row r="128" spans="1:5" ht="15">
      <c r="A128" s="129"/>
      <c r="B128" s="293"/>
      <c r="C128" s="98"/>
      <c r="D128" s="98"/>
      <c r="E128" s="276"/>
    </row>
    <row r="129" spans="1:5" ht="15">
      <c r="A129" s="129"/>
      <c r="B129" s="293"/>
      <c r="C129" s="98"/>
      <c r="D129" s="98"/>
      <c r="E129" s="276"/>
    </row>
    <row r="130" spans="1:5" ht="15">
      <c r="A130" s="129"/>
      <c r="B130" s="293"/>
      <c r="C130" s="98"/>
      <c r="D130" s="98"/>
      <c r="E130" s="276"/>
    </row>
    <row r="131" spans="1:5" ht="15">
      <c r="A131" s="129"/>
      <c r="B131" s="293"/>
      <c r="C131" s="98"/>
      <c r="D131" s="98"/>
      <c r="E131" s="276"/>
    </row>
    <row r="132" spans="1:5" ht="15">
      <c r="A132" s="129"/>
      <c r="B132" s="293"/>
      <c r="C132" s="98"/>
      <c r="D132" s="98"/>
      <c r="E132" s="276"/>
    </row>
    <row r="133" spans="1:5" ht="15">
      <c r="A133" s="129"/>
      <c r="B133" s="293"/>
      <c r="C133" s="98"/>
      <c r="D133" s="98"/>
      <c r="E133" s="276"/>
    </row>
    <row r="134" spans="1:5" ht="15">
      <c r="A134" s="129"/>
      <c r="B134" s="293"/>
      <c r="C134" s="98"/>
      <c r="D134" s="98"/>
      <c r="E134" s="276"/>
    </row>
    <row r="135" spans="1:5" ht="15">
      <c r="A135" s="129"/>
      <c r="B135" s="293"/>
      <c r="C135" s="98"/>
      <c r="D135" s="98"/>
      <c r="E135" s="276"/>
    </row>
    <row r="136" spans="1:5" ht="15">
      <c r="A136" s="129"/>
      <c r="B136" s="293"/>
      <c r="C136" s="98"/>
      <c r="D136" s="98"/>
      <c r="E136" s="276"/>
    </row>
    <row r="137" spans="1:5" ht="15">
      <c r="A137" s="129"/>
      <c r="B137" s="293"/>
      <c r="C137" s="98"/>
      <c r="D137" s="98"/>
      <c r="E137" s="276"/>
    </row>
    <row r="138" spans="1:5" ht="15">
      <c r="A138" s="129"/>
      <c r="B138" s="293"/>
      <c r="C138" s="98"/>
      <c r="D138" s="98"/>
      <c r="E138" s="276"/>
    </row>
    <row r="139" spans="1:5" ht="15">
      <c r="A139" s="129"/>
      <c r="B139" s="293"/>
      <c r="C139" s="98"/>
      <c r="D139" s="98"/>
      <c r="E139" s="276"/>
    </row>
    <row r="140" spans="1:5" ht="15">
      <c r="A140" s="129"/>
      <c r="B140" s="293"/>
      <c r="C140" s="98"/>
      <c r="D140" s="98"/>
      <c r="E140" s="276"/>
    </row>
    <row r="141" spans="1:5" ht="15">
      <c r="A141" s="129"/>
      <c r="B141" s="293"/>
      <c r="C141" s="98"/>
      <c r="D141" s="98"/>
      <c r="E141" s="276"/>
    </row>
    <row r="142" spans="1:5" ht="15">
      <c r="A142" s="129"/>
      <c r="B142" s="293"/>
      <c r="C142" s="98"/>
      <c r="D142" s="98"/>
      <c r="E142" s="276"/>
    </row>
    <row r="143" spans="1:5" ht="15">
      <c r="A143" s="129"/>
      <c r="B143" s="293"/>
      <c r="C143" s="98"/>
      <c r="D143" s="98"/>
      <c r="E143" s="276"/>
    </row>
    <row r="144" spans="1:5" ht="15">
      <c r="A144" s="129"/>
      <c r="B144" s="293"/>
      <c r="C144" s="98"/>
      <c r="D144" s="98"/>
      <c r="E144" s="276"/>
    </row>
    <row r="145" spans="1:5" ht="15">
      <c r="A145" s="129"/>
      <c r="B145" s="293"/>
      <c r="C145" s="98"/>
      <c r="D145" s="98"/>
      <c r="E145" s="276"/>
    </row>
    <row r="146" spans="1:5" ht="15">
      <c r="A146" s="129"/>
      <c r="B146" s="293"/>
      <c r="C146" s="98"/>
      <c r="D146" s="98"/>
      <c r="E146" s="276"/>
    </row>
    <row r="147" spans="1:5" ht="15">
      <c r="A147" s="129"/>
      <c r="B147" s="293"/>
      <c r="C147" s="98"/>
      <c r="D147" s="98"/>
      <c r="E147" s="276"/>
    </row>
    <row r="148" spans="1:5" ht="15">
      <c r="A148" s="129"/>
      <c r="B148" s="293"/>
      <c r="C148" s="98"/>
      <c r="D148" s="98"/>
      <c r="E148" s="276"/>
    </row>
    <row r="149" spans="1:5" ht="15">
      <c r="A149" s="129"/>
      <c r="B149" s="293"/>
      <c r="C149" s="98"/>
      <c r="D149" s="98"/>
      <c r="E149" s="276"/>
    </row>
    <row r="150" spans="1:5" ht="15">
      <c r="A150" s="129"/>
      <c r="B150" s="293"/>
      <c r="C150" s="98"/>
      <c r="D150" s="98"/>
      <c r="E150" s="276"/>
    </row>
    <row r="151" spans="1:5" ht="15">
      <c r="A151" s="129"/>
      <c r="B151" s="293"/>
      <c r="C151" s="98"/>
      <c r="D151" s="98"/>
      <c r="E151" s="276"/>
    </row>
    <row r="152" spans="1:5" ht="15">
      <c r="A152" s="129"/>
      <c r="B152" s="293"/>
      <c r="C152" s="98"/>
      <c r="D152" s="98"/>
      <c r="E152" s="276"/>
    </row>
    <row r="153" spans="1:5" ht="15">
      <c r="A153" s="129"/>
      <c r="B153" s="293"/>
      <c r="C153" s="98"/>
      <c r="D153" s="98"/>
      <c r="E153" s="276"/>
    </row>
    <row r="154" spans="1:5" ht="15">
      <c r="A154" s="129"/>
      <c r="B154" s="293"/>
      <c r="C154" s="98"/>
      <c r="D154" s="98"/>
      <c r="E154" s="276"/>
    </row>
    <row r="155" spans="1:5" ht="15">
      <c r="A155" s="129"/>
      <c r="B155" s="293"/>
      <c r="C155" s="98"/>
      <c r="D155" s="98"/>
      <c r="E155" s="276"/>
    </row>
    <row r="156" spans="1:5" ht="15">
      <c r="A156" s="129"/>
      <c r="B156" s="293"/>
      <c r="C156" s="98"/>
      <c r="D156" s="98"/>
      <c r="E156" s="276"/>
    </row>
    <row r="157" spans="1:5" ht="15">
      <c r="A157" s="129"/>
      <c r="B157" s="293"/>
      <c r="C157" s="98"/>
      <c r="D157" s="98"/>
      <c r="E157" s="276"/>
    </row>
    <row r="158" spans="1:5" ht="15">
      <c r="A158" s="129"/>
      <c r="B158" s="293"/>
      <c r="C158" s="98"/>
      <c r="D158" s="98"/>
      <c r="E158" s="276"/>
    </row>
    <row r="159" spans="1:5" ht="15">
      <c r="A159" s="129"/>
      <c r="B159" s="293"/>
      <c r="C159" s="98"/>
      <c r="D159" s="98"/>
      <c r="E159" s="276"/>
    </row>
    <row r="160" spans="1:5" ht="15">
      <c r="A160" s="129"/>
      <c r="B160" s="293"/>
      <c r="C160" s="98"/>
      <c r="D160" s="98"/>
      <c r="E160" s="276"/>
    </row>
    <row r="161" spans="1:5" ht="15">
      <c r="A161" s="129"/>
      <c r="B161" s="293"/>
      <c r="C161" s="98"/>
      <c r="D161" s="98"/>
      <c r="E161" s="276"/>
    </row>
    <row r="162" spans="1:5" ht="15">
      <c r="A162" s="129"/>
      <c r="B162" s="293"/>
      <c r="C162" s="98"/>
      <c r="D162" s="98"/>
      <c r="E162" s="276"/>
    </row>
    <row r="163" spans="1:5" ht="15">
      <c r="A163" s="129"/>
      <c r="B163" s="293"/>
      <c r="C163" s="98"/>
      <c r="D163" s="98"/>
      <c r="E163" s="276"/>
    </row>
    <row r="164" spans="1:5" ht="15">
      <c r="A164" s="129"/>
      <c r="B164" s="293"/>
      <c r="C164" s="98"/>
      <c r="D164" s="98"/>
      <c r="E164" s="276"/>
    </row>
    <row r="165" spans="1:5" ht="15">
      <c r="A165" s="129"/>
      <c r="B165" s="293"/>
      <c r="C165" s="98"/>
      <c r="D165" s="98"/>
      <c r="E165" s="276"/>
    </row>
    <row r="166" spans="1:5" ht="15">
      <c r="A166" s="129"/>
      <c r="B166" s="293"/>
      <c r="C166" s="98"/>
      <c r="D166" s="98"/>
      <c r="E166" s="276"/>
    </row>
    <row r="167" spans="1:5" ht="15">
      <c r="A167" s="129"/>
      <c r="B167" s="293"/>
      <c r="C167" s="98"/>
      <c r="D167" s="98"/>
      <c r="E167" s="276"/>
    </row>
    <row r="168" spans="1:5" ht="15">
      <c r="A168" s="129"/>
      <c r="B168" s="293"/>
      <c r="C168" s="98"/>
      <c r="D168" s="98"/>
      <c r="E168" s="276"/>
    </row>
    <row r="169" spans="1:5" ht="15">
      <c r="A169" s="129"/>
      <c r="B169" s="293"/>
      <c r="C169" s="98"/>
      <c r="D169" s="98"/>
      <c r="E169" s="276"/>
    </row>
    <row r="170" spans="1:5" ht="15">
      <c r="A170" s="129"/>
      <c r="B170" s="293"/>
      <c r="C170" s="98"/>
      <c r="D170" s="98"/>
      <c r="E170" s="276"/>
    </row>
    <row r="171" spans="1:5" ht="15">
      <c r="A171" s="129"/>
      <c r="B171" s="293"/>
      <c r="C171" s="98"/>
      <c r="D171" s="98"/>
      <c r="E171" s="276"/>
    </row>
    <row r="172" spans="1:5" ht="15">
      <c r="A172" s="129"/>
      <c r="B172" s="293"/>
      <c r="C172" s="98"/>
      <c r="D172" s="98"/>
      <c r="E172" s="276"/>
    </row>
    <row r="173" spans="1:5" ht="15">
      <c r="A173" s="129"/>
      <c r="B173" s="293"/>
      <c r="C173" s="98"/>
      <c r="D173" s="98"/>
      <c r="E173" s="276"/>
    </row>
    <row r="174" spans="1:5" ht="15">
      <c r="A174" s="129"/>
      <c r="B174" s="293"/>
      <c r="C174" s="98"/>
      <c r="D174" s="98"/>
      <c r="E174" s="276"/>
    </row>
    <row r="175" spans="1:5" ht="15">
      <c r="A175" s="129"/>
      <c r="B175" s="293"/>
      <c r="C175" s="98"/>
      <c r="D175" s="98"/>
      <c r="E175" s="276"/>
    </row>
    <row r="176" spans="1:5" ht="15">
      <c r="A176" s="129"/>
      <c r="B176" s="293"/>
      <c r="C176" s="98"/>
      <c r="D176" s="98"/>
      <c r="E176" s="276"/>
    </row>
    <row r="177" spans="1:5" ht="15">
      <c r="A177" s="129"/>
      <c r="B177" s="293"/>
      <c r="C177" s="98"/>
      <c r="D177" s="98"/>
      <c r="E177" s="276"/>
    </row>
    <row r="178" spans="1:5" ht="15">
      <c r="A178" s="129"/>
      <c r="B178" s="293"/>
      <c r="C178" s="98"/>
      <c r="D178" s="98"/>
      <c r="E178" s="276"/>
    </row>
    <row r="179" spans="1:5" ht="15">
      <c r="A179" s="129"/>
      <c r="B179" s="293"/>
      <c r="C179" s="98"/>
      <c r="D179" s="98"/>
      <c r="E179" s="276"/>
    </row>
    <row r="180" spans="1:5" ht="15">
      <c r="A180" s="129"/>
      <c r="B180" s="293"/>
      <c r="C180" s="98"/>
      <c r="D180" s="98"/>
      <c r="E180" s="276"/>
    </row>
    <row r="181" spans="1:5" ht="15">
      <c r="A181" s="129"/>
      <c r="B181" s="293"/>
      <c r="C181" s="98"/>
      <c r="D181" s="98"/>
      <c r="E181" s="276"/>
    </row>
    <row r="182" spans="1:5" ht="15">
      <c r="A182" s="129"/>
      <c r="B182" s="293"/>
      <c r="C182" s="98"/>
      <c r="D182" s="98"/>
      <c r="E182" s="276"/>
    </row>
    <row r="183" spans="1:5" ht="15">
      <c r="A183" s="129"/>
      <c r="B183" s="293"/>
      <c r="C183" s="98"/>
      <c r="D183" s="98"/>
      <c r="E183" s="276"/>
    </row>
    <row r="184" spans="1:5" ht="15">
      <c r="A184" s="129"/>
      <c r="B184" s="293"/>
      <c r="C184" s="98"/>
      <c r="D184" s="98"/>
      <c r="E184" s="276"/>
    </row>
    <row r="185" spans="1:5" ht="15">
      <c r="A185" s="129"/>
      <c r="B185" s="293"/>
      <c r="C185" s="98"/>
      <c r="D185" s="98"/>
      <c r="E185" s="276"/>
    </row>
    <row r="186" spans="1:5" ht="15">
      <c r="A186" s="129"/>
      <c r="B186" s="293"/>
      <c r="C186" s="98"/>
      <c r="D186" s="98"/>
      <c r="E186" s="276"/>
    </row>
    <row r="187" spans="1:5" ht="15">
      <c r="A187" s="129"/>
      <c r="B187" s="294"/>
      <c r="C187" s="98"/>
      <c r="D187" s="98"/>
      <c r="E187" s="276"/>
    </row>
    <row r="188" spans="1:5" ht="15">
      <c r="A188" s="129"/>
      <c r="B188" s="294"/>
      <c r="C188" s="98"/>
      <c r="D188" s="98"/>
      <c r="E188" s="276"/>
    </row>
    <row r="189" spans="1:5" ht="15">
      <c r="A189" s="129"/>
      <c r="B189" s="294"/>
      <c r="C189" s="98"/>
      <c r="D189" s="98"/>
      <c r="E189" s="276"/>
    </row>
    <row r="190" spans="1:5" ht="15">
      <c r="A190" s="129"/>
      <c r="B190" s="294"/>
      <c r="C190" s="98"/>
      <c r="D190" s="98"/>
      <c r="E190" s="276"/>
    </row>
    <row r="191" spans="1:5" ht="15">
      <c r="A191" s="129"/>
      <c r="B191" s="294"/>
      <c r="C191" s="98"/>
      <c r="D191" s="98"/>
      <c r="E191" s="276"/>
    </row>
    <row r="192" spans="1:5" ht="15">
      <c r="A192" s="129"/>
      <c r="B192" s="294"/>
      <c r="C192" s="98"/>
      <c r="D192" s="98"/>
      <c r="E192" s="276"/>
    </row>
    <row r="193" spans="1:5" ht="15">
      <c r="A193" s="129"/>
      <c r="B193" s="293"/>
      <c r="C193" s="98"/>
      <c r="D193" s="98"/>
      <c r="E193" s="276"/>
    </row>
    <row r="194" spans="1:5" ht="15">
      <c r="A194" s="129"/>
      <c r="B194" s="293"/>
      <c r="C194" s="98"/>
      <c r="D194" s="98"/>
      <c r="E194" s="276"/>
    </row>
    <row r="195" spans="1:5" ht="15">
      <c r="A195" s="129"/>
      <c r="B195" s="293"/>
      <c r="C195" s="98"/>
      <c r="D195" s="98"/>
      <c r="E195" s="276"/>
    </row>
    <row r="196" spans="1:5" ht="15">
      <c r="A196" s="129"/>
      <c r="B196" s="293"/>
      <c r="C196" s="98"/>
      <c r="D196" s="98"/>
      <c r="E196" s="276"/>
    </row>
    <row r="197" spans="1:5" ht="15">
      <c r="A197" s="129"/>
      <c r="B197" s="293"/>
      <c r="C197" s="98"/>
      <c r="D197" s="98"/>
      <c r="E197" s="276"/>
    </row>
    <row r="198" spans="1:5" ht="15">
      <c r="A198" s="129"/>
      <c r="B198" s="293"/>
      <c r="C198" s="98"/>
      <c r="D198" s="98"/>
      <c r="E198" s="276"/>
    </row>
    <row r="199" spans="1:5" ht="15">
      <c r="A199" s="129"/>
      <c r="B199" s="293"/>
      <c r="C199" s="98"/>
      <c r="D199" s="98"/>
      <c r="E199" s="276"/>
    </row>
    <row r="200" spans="1:5" ht="15">
      <c r="A200" s="129"/>
      <c r="B200" s="293"/>
      <c r="C200" s="98"/>
      <c r="D200" s="98"/>
      <c r="E200" s="276"/>
    </row>
    <row r="201" spans="1:5" ht="15">
      <c r="A201" s="129"/>
      <c r="B201" s="293"/>
      <c r="C201" s="98"/>
      <c r="D201" s="98"/>
      <c r="E201" s="276"/>
    </row>
    <row r="202" spans="1:5" ht="15">
      <c r="A202" s="129"/>
      <c r="B202" s="293"/>
      <c r="C202" s="98"/>
      <c r="D202" s="98"/>
      <c r="E202" s="276"/>
    </row>
    <row r="203" spans="1:5" ht="15">
      <c r="A203" s="129"/>
      <c r="B203" s="293"/>
      <c r="C203" s="98"/>
      <c r="D203" s="98"/>
      <c r="E203" s="276"/>
    </row>
    <row r="204" spans="1:5" ht="15">
      <c r="A204" s="129"/>
      <c r="B204" s="293"/>
      <c r="C204" s="98"/>
      <c r="D204" s="98"/>
      <c r="E204" s="276"/>
    </row>
    <row r="205" spans="1:5" ht="15">
      <c r="A205" s="129"/>
      <c r="B205" s="293"/>
      <c r="C205" s="98"/>
      <c r="D205" s="98"/>
      <c r="E205" s="276"/>
    </row>
    <row r="206" spans="1:5" ht="15">
      <c r="A206" s="129"/>
      <c r="B206" s="293"/>
      <c r="C206" s="98"/>
      <c r="D206" s="98"/>
      <c r="E206" s="276"/>
    </row>
    <row r="207" spans="1:5" ht="15">
      <c r="A207" s="129"/>
      <c r="B207" s="293"/>
      <c r="C207" s="98"/>
      <c r="D207" s="98"/>
      <c r="E207" s="276"/>
    </row>
    <row r="208" spans="1:5" ht="15">
      <c r="A208" s="129"/>
      <c r="B208" s="293"/>
      <c r="C208" s="98"/>
      <c r="D208" s="98"/>
      <c r="E208" s="276"/>
    </row>
    <row r="209" spans="1:5" ht="15">
      <c r="A209" s="129"/>
      <c r="B209" s="293"/>
      <c r="C209" s="98"/>
      <c r="D209" s="98"/>
      <c r="E209" s="276"/>
    </row>
    <row r="210" spans="1:5" ht="15">
      <c r="A210" s="129"/>
      <c r="B210" s="293"/>
      <c r="C210" s="98"/>
      <c r="D210" s="98"/>
      <c r="E210" s="276"/>
    </row>
    <row r="211" spans="1:5" ht="15">
      <c r="A211" s="129"/>
      <c r="B211" s="293"/>
      <c r="C211" s="98"/>
      <c r="D211" s="98"/>
      <c r="E211" s="276"/>
    </row>
    <row r="212" spans="1:5" ht="15">
      <c r="A212" s="129"/>
      <c r="B212" s="293"/>
      <c r="C212" s="98"/>
      <c r="D212" s="98"/>
      <c r="E212" s="276"/>
    </row>
    <row r="213" spans="1:5" ht="15">
      <c r="A213" s="129"/>
      <c r="B213" s="293"/>
      <c r="C213" s="98"/>
      <c r="D213" s="98"/>
      <c r="E213" s="276"/>
    </row>
    <row r="214" spans="1:5" ht="15">
      <c r="A214" s="129"/>
      <c r="B214" s="293"/>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400" t="str">
        <f ca="1">OFFSET(L!$C$1,MATCH("General"&amp;"Cpy",L!$A:$A,0)-1,SL,,)</f>
        <v>© 2025 Responsible Minerals Initiative. All rights reserved.</v>
      </c>
      <c r="C2006" s="400"/>
      <c r="D2006" s="400"/>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1">
      <c r="A2" s="402"/>
      <c r="B2" s="402"/>
      <c r="C2" s="402"/>
      <c r="D2" s="402"/>
      <c r="E2" s="402"/>
      <c r="F2" s="402"/>
      <c r="G2" s="402"/>
      <c r="H2" s="402"/>
      <c r="I2" s="402"/>
    </row>
    <row r="3" spans="1:11">
      <c r="A3" s="402"/>
      <c r="B3" s="402"/>
      <c r="C3" s="402"/>
      <c r="D3" s="402"/>
      <c r="E3" s="402"/>
      <c r="F3" s="402"/>
      <c r="G3" s="402"/>
      <c r="H3" s="402"/>
      <c r="I3" s="402"/>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95.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21.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9.19999999999999">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3.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08.8">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4.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39.19999999999999">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2.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4.799999999999997">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7.399999999999999">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4.799999999999997">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7.399999999999999">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7.399999999999999">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7.399999999999999">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7.399999999999999">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7.399999999999999">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7.399999999999999">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7.399999999999999">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7.399999999999999">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7.399999999999999">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www.w3.org/XML/1998/namespace"/>
    <ds:schemaRef ds:uri="http://schemas.openxmlformats.org/package/2006/metadata/core-properties"/>
    <ds:schemaRef ds:uri="a54701f6-876b-4337-a24e-543e1bd311e6"/>
    <ds:schemaRef ds:uri="http://schemas.microsoft.com/office/2006/documentManagement/types"/>
    <ds:schemaRef ds:uri="http://purl.org/dc/elements/1.1/"/>
    <ds:schemaRef ds:uri="http://purl.org/dc/dcmitype/"/>
    <ds:schemaRef ds:uri="6e8a5f3d-031c-4996-804e-0e28298fe1e2"/>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Windows 사용자</cp:lastModifiedBy>
  <cp:lastPrinted>2015-04-21T20:47:43Z</cp:lastPrinted>
  <dcterms:created xsi:type="dcterms:W3CDTF">2010-06-21T21:00:23Z</dcterms:created>
  <dcterms:modified xsi:type="dcterms:W3CDTF">2025-06-12T09:09:07Z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